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S:\01全社共通\02各種書式\02社外文書\統一指定様式\202402リリース\"/>
    </mc:Choice>
  </mc:AlternateContent>
  <xr:revisionPtr revIDLastSave="0" documentId="8_{941E6C6E-32B0-4474-9292-D34CC9FA73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(請負)" sheetId="19" r:id="rId1"/>
    <sheet name="入力例(請負)" sheetId="21" r:id="rId2"/>
    <sheet name="請求書(その他)" sheetId="12" r:id="rId3"/>
    <sheet name="入力例(その他)" sheetId="22" r:id="rId4"/>
  </sheets>
  <definedNames>
    <definedName name="_xlnm.Print_Area" localSheetId="2">'請求書(その他)'!$A$1:$AO$94</definedName>
    <definedName name="_xlnm.Print_Area" localSheetId="0">'請求書(請負)'!$A$1:$AO$70</definedName>
    <definedName name="_xlnm.Print_Area" localSheetId="3">'入力例(その他)'!$A$1:$AO$47</definedName>
    <definedName name="_xlnm.Print_Area" localSheetId="1">'入力例(請負)'!$A$1:$AO$35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9" l="1"/>
  <c r="O60" i="21"/>
  <c r="K60" i="21"/>
  <c r="F60" i="21"/>
  <c r="O58" i="21"/>
  <c r="K58" i="21"/>
  <c r="F58" i="21"/>
  <c r="O56" i="21"/>
  <c r="K56" i="21"/>
  <c r="F56" i="21"/>
  <c r="O54" i="21"/>
  <c r="K54" i="21"/>
  <c r="F54" i="21"/>
  <c r="O52" i="21"/>
  <c r="K52" i="21"/>
  <c r="F52" i="21"/>
  <c r="O50" i="21"/>
  <c r="K50" i="21"/>
  <c r="F50" i="21"/>
  <c r="O54" i="19"/>
  <c r="K54" i="19"/>
  <c r="F54" i="19"/>
  <c r="F52" i="19"/>
  <c r="O50" i="19"/>
  <c r="K50" i="19"/>
  <c r="F56" i="12"/>
  <c r="F56" i="22"/>
  <c r="U80" i="22"/>
  <c r="P80" i="22"/>
  <c r="N80" i="22"/>
  <c r="K80" i="22"/>
  <c r="A80" i="22"/>
  <c r="P78" i="22"/>
  <c r="N78" i="22"/>
  <c r="K78" i="22"/>
  <c r="A78" i="22"/>
  <c r="P76" i="22"/>
  <c r="N76" i="22"/>
  <c r="K76" i="22"/>
  <c r="A76" i="22"/>
  <c r="P74" i="22"/>
  <c r="N74" i="22"/>
  <c r="K74" i="22"/>
  <c r="A74" i="22"/>
  <c r="U72" i="22"/>
  <c r="T72" i="22"/>
  <c r="P72" i="22"/>
  <c r="N72" i="22"/>
  <c r="K72" i="22"/>
  <c r="A72" i="22"/>
  <c r="P70" i="22"/>
  <c r="N70" i="22"/>
  <c r="K70" i="22"/>
  <c r="A70" i="22"/>
  <c r="P68" i="22"/>
  <c r="N68" i="22"/>
  <c r="K68" i="22"/>
  <c r="A68" i="22"/>
  <c r="P66" i="22"/>
  <c r="N66" i="22"/>
  <c r="K66" i="22"/>
  <c r="A66" i="22"/>
  <c r="P64" i="22"/>
  <c r="N64" i="22"/>
  <c r="K64" i="22"/>
  <c r="A64" i="22"/>
  <c r="P62" i="22"/>
  <c r="N62" i="22"/>
  <c r="K62" i="22"/>
  <c r="A62" i="22"/>
  <c r="AD58" i="22"/>
  <c r="AD57" i="22"/>
  <c r="F57" i="22"/>
  <c r="AD56" i="22"/>
  <c r="L56" i="22"/>
  <c r="AE54" i="22"/>
  <c r="AE52" i="22"/>
  <c r="A51" i="22"/>
  <c r="U33" i="22"/>
  <c r="T33" i="22"/>
  <c r="T80" i="22" s="1"/>
  <c r="U31" i="22"/>
  <c r="U78" i="22" s="1"/>
  <c r="T31" i="22"/>
  <c r="T78" i="22" s="1"/>
  <c r="U29" i="22"/>
  <c r="U76" i="22" s="1"/>
  <c r="U27" i="22"/>
  <c r="U74" i="22" s="1"/>
  <c r="T27" i="22"/>
  <c r="T74" i="22" s="1"/>
  <c r="U25" i="22"/>
  <c r="T25" i="22"/>
  <c r="U23" i="22"/>
  <c r="T23" i="22" s="1"/>
  <c r="U21" i="22"/>
  <c r="U68" i="22" s="1"/>
  <c r="T68" i="22"/>
  <c r="U19" i="22"/>
  <c r="T19" i="22" s="1"/>
  <c r="T66" i="22" s="1"/>
  <c r="U17" i="22"/>
  <c r="U64" i="22" s="1"/>
  <c r="T17" i="22"/>
  <c r="T64" i="22" s="1"/>
  <c r="U15" i="22"/>
  <c r="T15" i="22" s="1"/>
  <c r="AR2" i="22"/>
  <c r="AS2" i="22" s="1"/>
  <c r="AT2" i="22" s="1"/>
  <c r="AQ2" i="22"/>
  <c r="AJ49" i="22" s="1"/>
  <c r="T29" i="22" l="1"/>
  <c r="T76" i="22" s="1"/>
  <c r="U66" i="22"/>
  <c r="U35" i="22"/>
  <c r="U82" i="22" s="1"/>
  <c r="M44" i="22"/>
  <c r="T70" i="22"/>
  <c r="M40" i="22"/>
  <c r="T62" i="22"/>
  <c r="U62" i="22"/>
  <c r="U70" i="22"/>
  <c r="M42" i="22"/>
  <c r="M91" i="22" l="1"/>
  <c r="AR5" i="22"/>
  <c r="AS5" i="22" s="1"/>
  <c r="AT5" i="22" s="1"/>
  <c r="Q44" i="22"/>
  <c r="Q91" i="22" s="1"/>
  <c r="M46" i="22"/>
  <c r="Q40" i="22"/>
  <c r="U40" i="22" s="1"/>
  <c r="M87" i="22"/>
  <c r="AR4" i="22"/>
  <c r="AS4" i="22" s="1"/>
  <c r="AT4" i="22" s="1"/>
  <c r="M89" i="22"/>
  <c r="Q42" i="22"/>
  <c r="Q89" i="22" s="1"/>
  <c r="U44" i="22" l="1"/>
  <c r="U91" i="22" s="1"/>
  <c r="U42" i="22"/>
  <c r="U89" i="22" s="1"/>
  <c r="U87" i="22"/>
  <c r="Q46" i="22"/>
  <c r="Q93" i="22" s="1"/>
  <c r="Q87" i="22"/>
  <c r="M93" i="22"/>
  <c r="AR3" i="22"/>
  <c r="AS3" i="22" s="1"/>
  <c r="U46" i="22" l="1"/>
  <c r="U93" i="22" s="1"/>
  <c r="AT3" i="22"/>
  <c r="A42" i="22" s="1"/>
  <c r="A89" i="22" s="1"/>
  <c r="AS1" i="22"/>
  <c r="AT1" i="22" s="1"/>
  <c r="A40" i="22" l="1"/>
  <c r="A87" i="22" s="1"/>
  <c r="A38" i="22"/>
  <c r="A85" i="22" s="1"/>
  <c r="I2" i="22"/>
  <c r="I49" i="22" s="1"/>
  <c r="D59" i="21" l="1"/>
  <c r="C53" i="21"/>
  <c r="AD46" i="21"/>
  <c r="AD45" i="21"/>
  <c r="F45" i="21"/>
  <c r="AD44" i="21"/>
  <c r="P44" i="21"/>
  <c r="L44" i="21"/>
  <c r="F44" i="21"/>
  <c r="AE42" i="21"/>
  <c r="AE40" i="21"/>
  <c r="K32" i="21"/>
  <c r="F21" i="21"/>
  <c r="F23" i="21" s="1"/>
  <c r="F25" i="21" s="1"/>
  <c r="K19" i="21"/>
  <c r="O19" i="21" s="1"/>
  <c r="C18" i="21"/>
  <c r="AR1" i="21" s="1"/>
  <c r="K17" i="21"/>
  <c r="O17" i="21" s="1"/>
  <c r="K15" i="21"/>
  <c r="O15" i="21" s="1"/>
  <c r="AQ2" i="21"/>
  <c r="AJ37" i="21" s="1"/>
  <c r="P44" i="19"/>
  <c r="F44" i="19"/>
  <c r="D59" i="19"/>
  <c r="AR2" i="21" l="1"/>
  <c r="AS2" i="21" s="1"/>
  <c r="AT2" i="21" s="1"/>
  <c r="AS3" i="21"/>
  <c r="AT4" i="21" s="1"/>
  <c r="A35" i="21" s="1"/>
  <c r="A30" i="21"/>
  <c r="A65" i="21" s="1"/>
  <c r="A4" i="21"/>
  <c r="A39" i="21" s="1"/>
  <c r="A29" i="21"/>
  <c r="A64" i="21" s="1"/>
  <c r="A28" i="21"/>
  <c r="A63" i="21" s="1"/>
  <c r="K25" i="21"/>
  <c r="O25" i="21" s="1"/>
  <c r="K21" i="21"/>
  <c r="O21" i="21" s="1"/>
  <c r="K23" i="21"/>
  <c r="O23" i="21" s="1"/>
  <c r="F30" i="21" l="1"/>
  <c r="F65" i="21" s="1"/>
  <c r="F29" i="21"/>
  <c r="F64" i="21" s="1"/>
  <c r="F28" i="21"/>
  <c r="F63" i="21" s="1"/>
  <c r="AT3" i="21"/>
  <c r="A34" i="21" s="1"/>
  <c r="A69" i="21" s="1"/>
  <c r="AS1" i="21"/>
  <c r="AT1" i="21" s="1"/>
  <c r="K29" i="21" l="1"/>
  <c r="K64" i="21" s="1"/>
  <c r="K30" i="21"/>
  <c r="K65" i="21" s="1"/>
  <c r="K28" i="21"/>
  <c r="K63" i="21" s="1"/>
  <c r="A33" i="21"/>
  <c r="A68" i="21" s="1"/>
  <c r="A32" i="21"/>
  <c r="A67" i="21" s="1"/>
  <c r="G37" i="21" l="1"/>
  <c r="G2" i="21"/>
  <c r="AD46" i="19" l="1"/>
  <c r="AD45" i="19"/>
  <c r="AD44" i="19"/>
  <c r="AE42" i="19"/>
  <c r="AE40" i="19"/>
  <c r="F50" i="19"/>
  <c r="F45" i="19"/>
  <c r="L44" i="19"/>
  <c r="K32" i="19"/>
  <c r="C53" i="19"/>
  <c r="F21" i="19"/>
  <c r="C18" i="19"/>
  <c r="AR1" i="19" s="1"/>
  <c r="A4" i="19" s="1"/>
  <c r="K17" i="19"/>
  <c r="AQ2" i="19"/>
  <c r="AR2" i="19" s="1"/>
  <c r="AS2" i="19" s="1"/>
  <c r="AT2" i="19" s="1"/>
  <c r="U25" i="12"/>
  <c r="T25" i="12" s="1"/>
  <c r="T72" i="12" s="1"/>
  <c r="AD58" i="12"/>
  <c r="AD57" i="12"/>
  <c r="AD56" i="12"/>
  <c r="AE54" i="12"/>
  <c r="AE52" i="12"/>
  <c r="P80" i="12"/>
  <c r="N80" i="12"/>
  <c r="K80" i="12"/>
  <c r="P78" i="12"/>
  <c r="N78" i="12"/>
  <c r="K78" i="12"/>
  <c r="P76" i="12"/>
  <c r="N76" i="12"/>
  <c r="K76" i="12"/>
  <c r="P74" i="12"/>
  <c r="N74" i="12"/>
  <c r="K74" i="12"/>
  <c r="P72" i="12"/>
  <c r="N72" i="12"/>
  <c r="K72" i="12"/>
  <c r="P70" i="12"/>
  <c r="N70" i="12"/>
  <c r="K70" i="12"/>
  <c r="P68" i="12"/>
  <c r="N68" i="12"/>
  <c r="K68" i="12"/>
  <c r="P66" i="12"/>
  <c r="N66" i="12"/>
  <c r="K66" i="12"/>
  <c r="P64" i="12"/>
  <c r="N64" i="12"/>
  <c r="K64" i="12"/>
  <c r="P62" i="12"/>
  <c r="N62" i="12"/>
  <c r="K62" i="12"/>
  <c r="A80" i="12"/>
  <c r="A78" i="12"/>
  <c r="A76" i="12"/>
  <c r="A74" i="12"/>
  <c r="A72" i="12"/>
  <c r="A70" i="12"/>
  <c r="A68" i="12"/>
  <c r="A66" i="12"/>
  <c r="A64" i="12"/>
  <c r="A62" i="12"/>
  <c r="F57" i="12"/>
  <c r="L56" i="12"/>
  <c r="O17" i="19" l="1"/>
  <c r="O52" i="19" s="1"/>
  <c r="K52" i="19"/>
  <c r="F23" i="19"/>
  <c r="AS3" i="19" s="1"/>
  <c r="F56" i="19"/>
  <c r="F28" i="19"/>
  <c r="F29" i="19"/>
  <c r="F64" i="19" s="1"/>
  <c r="A30" i="19"/>
  <c r="A65" i="19" s="1"/>
  <c r="A29" i="19"/>
  <c r="A64" i="19" s="1"/>
  <c r="A28" i="19"/>
  <c r="A63" i="19" s="1"/>
  <c r="F30" i="19"/>
  <c r="F65" i="19" s="1"/>
  <c r="AJ37" i="19"/>
  <c r="K19" i="19"/>
  <c r="O19" i="19" s="1"/>
  <c r="K21" i="19"/>
  <c r="K23" i="19"/>
  <c r="K15" i="19"/>
  <c r="U72" i="12"/>
  <c r="O23" i="19" l="1"/>
  <c r="O58" i="19" s="1"/>
  <c r="K58" i="19"/>
  <c r="O21" i="19"/>
  <c r="O56" i="19" s="1"/>
  <c r="K56" i="19"/>
  <c r="F25" i="19"/>
  <c r="F58" i="19"/>
  <c r="O15" i="19"/>
  <c r="AT4" i="19"/>
  <c r="A35" i="19" s="1"/>
  <c r="AT3" i="19"/>
  <c r="A34" i="19" s="1"/>
  <c r="A69" i="19" s="1"/>
  <c r="AS1" i="19"/>
  <c r="AT1" i="19" s="1"/>
  <c r="K28" i="19"/>
  <c r="K63" i="19" s="1"/>
  <c r="F63" i="19"/>
  <c r="K30" i="19"/>
  <c r="K65" i="19" s="1"/>
  <c r="K29" i="19"/>
  <c r="K64" i="19" s="1"/>
  <c r="F60" i="19" l="1"/>
  <c r="G2" i="19"/>
  <c r="G37" i="19"/>
  <c r="A33" i="19"/>
  <c r="A68" i="19" s="1"/>
  <c r="A32" i="19"/>
  <c r="A67" i="19" s="1"/>
  <c r="O25" i="19" l="1"/>
  <c r="O60" i="19" s="1"/>
  <c r="K60" i="19"/>
  <c r="A39" i="19"/>
  <c r="AQ2" i="12" l="1"/>
  <c r="U23" i="12"/>
  <c r="T23" i="12" l="1"/>
  <c r="T70" i="12" s="1"/>
  <c r="U70" i="12"/>
  <c r="AJ49" i="12"/>
  <c r="AR2" i="12"/>
  <c r="AS2" i="12" s="1"/>
  <c r="U33" i="12"/>
  <c r="U31" i="12"/>
  <c r="U29" i="12"/>
  <c r="U27" i="12"/>
  <c r="U21" i="12"/>
  <c r="U19" i="12"/>
  <c r="U17" i="12"/>
  <c r="U15" i="12"/>
  <c r="T15" i="12" s="1"/>
  <c r="AT2" i="12" l="1"/>
  <c r="T29" i="12"/>
  <c r="T76" i="12" s="1"/>
  <c r="U76" i="12"/>
  <c r="U78" i="12"/>
  <c r="T31" i="12"/>
  <c r="T78" i="12" s="1"/>
  <c r="T19" i="12"/>
  <c r="T66" i="12" s="1"/>
  <c r="U66" i="12"/>
  <c r="T21" i="12"/>
  <c r="T68" i="12" s="1"/>
  <c r="U68" i="12"/>
  <c r="U80" i="12"/>
  <c r="T33" i="12"/>
  <c r="T80" i="12" s="1"/>
  <c r="T27" i="12"/>
  <c r="T74" i="12" s="1"/>
  <c r="U74" i="12"/>
  <c r="T62" i="12"/>
  <c r="U62" i="12"/>
  <c r="T17" i="12"/>
  <c r="T64" i="12" s="1"/>
  <c r="U64" i="12"/>
  <c r="U35" i="12"/>
  <c r="M44" i="12"/>
  <c r="M91" i="12" l="1"/>
  <c r="AR5" i="12"/>
  <c r="AS5" i="12" s="1"/>
  <c r="AT5" i="12" s="1"/>
  <c r="M42" i="12"/>
  <c r="M40" i="12"/>
  <c r="U82" i="12"/>
  <c r="Q44" i="12"/>
  <c r="M87" i="12" l="1"/>
  <c r="M46" i="12"/>
  <c r="M93" i="12" s="1"/>
  <c r="M89" i="12"/>
  <c r="AR4" i="12"/>
  <c r="AS4" i="12" s="1"/>
  <c r="AT4" i="12" s="1"/>
  <c r="Q42" i="12"/>
  <c r="Q40" i="12"/>
  <c r="Q91" i="12"/>
  <c r="U42" i="12"/>
  <c r="U89" i="12" s="1"/>
  <c r="Q89" i="12"/>
  <c r="U44" i="12"/>
  <c r="AR3" i="12" l="1"/>
  <c r="AS3" i="12" s="1"/>
  <c r="AS1" i="12" s="1"/>
  <c r="Q46" i="12"/>
  <c r="Q93" i="12" s="1"/>
  <c r="Q87" i="12"/>
  <c r="U40" i="12"/>
  <c r="U87" i="12" s="1"/>
  <c r="U91" i="12"/>
  <c r="AT3" i="12" l="1"/>
  <c r="A42" i="12" s="1"/>
  <c r="A89" i="12" s="1"/>
  <c r="A38" i="12"/>
  <c r="A85" i="12" s="1"/>
  <c r="AT1" i="12"/>
  <c r="I2" i="12" s="1"/>
  <c r="I49" i="12" s="1"/>
  <c r="A40" i="12"/>
  <c r="A87" i="12" s="1"/>
  <c r="U46" i="12"/>
  <c r="U93" i="12" l="1"/>
  <c r="A5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水野　佐和子</author>
  </authors>
  <commentList>
    <comment ref="AE7" authorId="0" shapeId="0" xr:uid="{CA4D9991-CEFD-4BE4-B22E-CA55EBAC8AF0}">
      <text>
        <r>
          <rPr>
            <sz val="9"/>
            <color indexed="81"/>
            <rFont val="Meiryo UI"/>
            <family val="3"/>
            <charset val="128"/>
          </rPr>
          <t xml:space="preserve">登録番号には適格請求書発行事業者の
</t>
        </r>
        <r>
          <rPr>
            <b/>
            <sz val="9"/>
            <color indexed="81"/>
            <rFont val="Meiryo UI"/>
            <family val="3"/>
            <charset val="128"/>
          </rPr>
          <t>登録番号（Ｔから始まる13桁）を入力</t>
        </r>
        <r>
          <rPr>
            <sz val="9"/>
            <color indexed="81"/>
            <rFont val="Meiryo UI"/>
            <family val="3"/>
            <charset val="128"/>
          </rPr>
          <t xml:space="preserve">
して下さい。
</t>
        </r>
        <r>
          <rPr>
            <b/>
            <sz val="9"/>
            <color indexed="81"/>
            <rFont val="Meiryo UI"/>
            <family val="3"/>
            <charset val="128"/>
          </rPr>
          <t>免税事業者の場合は入力不要</t>
        </r>
        <r>
          <rPr>
            <sz val="9"/>
            <color indexed="81"/>
            <rFont val="Meiryo UI"/>
            <family val="3"/>
            <charset val="128"/>
          </rPr>
          <t>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水野　佐和子</author>
  </authors>
  <commentList>
    <comment ref="AE7" authorId="0" shapeId="0" xr:uid="{206ADB22-FD76-4F3C-AE77-761EDE0E9AE3}">
      <text>
        <r>
          <rPr>
            <sz val="9"/>
            <color indexed="81"/>
            <rFont val="Meiryo UI"/>
            <family val="3"/>
            <charset val="128"/>
          </rPr>
          <t xml:space="preserve">登録番号には適格請求書発行事業者の
</t>
        </r>
        <r>
          <rPr>
            <b/>
            <sz val="9"/>
            <color indexed="81"/>
            <rFont val="Meiryo UI"/>
            <family val="3"/>
            <charset val="128"/>
          </rPr>
          <t>登録番号（Ｔから始まる13桁）を入力</t>
        </r>
        <r>
          <rPr>
            <sz val="9"/>
            <color indexed="81"/>
            <rFont val="Meiryo UI"/>
            <family val="3"/>
            <charset val="128"/>
          </rPr>
          <t xml:space="preserve">
して下さい。
</t>
        </r>
        <r>
          <rPr>
            <b/>
            <sz val="9"/>
            <color indexed="81"/>
            <rFont val="Meiryo UI"/>
            <family val="3"/>
            <charset val="128"/>
          </rPr>
          <t>免税事業者の場合は入力不要</t>
        </r>
        <r>
          <rPr>
            <sz val="9"/>
            <color indexed="81"/>
            <rFont val="Meiryo UI"/>
            <family val="3"/>
            <charset val="128"/>
          </rPr>
          <t>です。</t>
        </r>
      </text>
    </comment>
  </commentList>
</comments>
</file>

<file path=xl/sharedStrings.xml><?xml version="1.0" encoding="utf-8"?>
<sst xmlns="http://schemas.openxmlformats.org/spreadsheetml/2006/main" count="417" uniqueCount="128">
  <si>
    <t>請　　　求　　　書</t>
    <rPh sb="0" eb="1">
      <t>ショウ</t>
    </rPh>
    <rPh sb="4" eb="5">
      <t>モトム</t>
    </rPh>
    <rPh sb="8" eb="9">
      <t>ショ</t>
    </rPh>
    <phoneticPr fontId="1"/>
  </si>
  <si>
    <t>太平洋テクノ株式会社　御中</t>
    <rPh sb="0" eb="3">
      <t>タイヘイヨウ</t>
    </rPh>
    <rPh sb="6" eb="10">
      <t>カブシキガイシャ</t>
    </rPh>
    <rPh sb="11" eb="13">
      <t>オンチュウ</t>
    </rPh>
    <phoneticPr fontId="1"/>
  </si>
  <si>
    <t>下記のとおり請求いたします。</t>
    <rPh sb="0" eb="2">
      <t>カキ</t>
    </rPh>
    <rPh sb="6" eb="8">
      <t>セイキュウ</t>
    </rPh>
    <phoneticPr fontId="1"/>
  </si>
  <si>
    <t>請負金額</t>
    <rPh sb="0" eb="2">
      <t>ウケオイ</t>
    </rPh>
    <rPh sb="2" eb="4">
      <t>キンガク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</si>
  <si>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</si>
  <si>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</si>
  <si>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</si>
  <si>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</si>
  <si>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</si>
  <si>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</si>
  <si>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累計出来高</t>
    <rPh sb="0" eb="2">
      <t>ルイケイ</t>
    </rPh>
    <rPh sb="2" eb="5">
      <t>デキダカ</t>
    </rPh>
    <phoneticPr fontId="1"/>
  </si>
  <si>
    <t>消費税</t>
    <rPh sb="0" eb="3">
      <t>ショウヒゼイ</t>
    </rPh>
    <phoneticPr fontId="1"/>
  </si>
  <si>
    <t>（</t>
    <phoneticPr fontId="1"/>
  </si>
  <si>
    <t>％）</t>
    <phoneticPr fontId="1"/>
  </si>
  <si>
    <t>前回迄出来高</t>
    <rPh sb="0" eb="2">
      <t>ゼンカイ</t>
    </rPh>
    <rPh sb="2" eb="3">
      <t>マデ</t>
    </rPh>
    <rPh sb="3" eb="6">
      <t>デキダカ</t>
    </rPh>
    <phoneticPr fontId="1"/>
  </si>
  <si>
    <t>前回②欄</t>
    <rPh sb="0" eb="2">
      <t>ゼンカイ</t>
    </rPh>
    <rPh sb="3" eb="4">
      <t>ラン</t>
    </rPh>
    <phoneticPr fontId="1"/>
  </si>
  <si>
    <t>今回出来高</t>
    <rPh sb="0" eb="2">
      <t>コンカイ</t>
    </rPh>
    <rPh sb="2" eb="5">
      <t>デキダカ</t>
    </rPh>
    <phoneticPr fontId="1"/>
  </si>
  <si>
    <t>②－③</t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</si>
  <si>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</si>
  <si>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保留額</t>
    <rPh sb="0" eb="2">
      <t>ホリュウ</t>
    </rPh>
    <rPh sb="2" eb="3">
      <t>ガク</t>
    </rPh>
    <phoneticPr fontId="1"/>
  </si>
  <si>
    <t>④－⑤</t>
    <phoneticPr fontId="1"/>
  </si>
  <si>
    <t>④×</t>
    <phoneticPr fontId="1"/>
  </si>
  <si>
    <t>項　目</t>
    <rPh sb="0" eb="1">
      <t>コウ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</si>
  <si>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</si>
  <si>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合　計</t>
    <rPh sb="0" eb="1">
      <t>ア</t>
    </rPh>
    <rPh sb="2" eb="3">
      <t>ケイ</t>
    </rPh>
    <phoneticPr fontId="1"/>
  </si>
  <si>
    <t>工事名称</t>
    <rPh sb="0" eb="2">
      <t>コウジ</t>
    </rPh>
    <rPh sb="2" eb="4">
      <t>メイショウ</t>
    </rPh>
    <phoneticPr fontId="1"/>
  </si>
  <si>
    <t>協力会費</t>
    <rPh sb="0" eb="3">
      <t>キョウリョクカイ</t>
    </rPh>
    <rPh sb="3" eb="4">
      <t>ヒ</t>
    </rPh>
    <phoneticPr fontId="1"/>
  </si>
  <si>
    <t>完成区分</t>
    <rPh sb="0" eb="2">
      <t>カンセイ</t>
    </rPh>
    <rPh sb="2" eb="4">
      <t>クブン</t>
    </rPh>
    <phoneticPr fontId="1"/>
  </si>
  <si>
    <t>現金</t>
    <rPh sb="0" eb="2">
      <t>ゲンキン</t>
    </rPh>
    <phoneticPr fontId="1"/>
  </si>
  <si>
    <t>手形</t>
    <rPh sb="0" eb="2">
      <t>テガタ</t>
    </rPh>
    <phoneticPr fontId="1"/>
  </si>
  <si>
    <t>％</t>
    <phoneticPr fontId="1"/>
  </si>
  <si>
    <t>□　徴収しない　</t>
    <rPh sb="2" eb="4">
      <t>チョウシュウ</t>
    </rPh>
    <phoneticPr fontId="1"/>
  </si>
  <si>
    <t>□　未成　</t>
    <rPh sb="2" eb="3">
      <t>ミ</t>
    </rPh>
    <rPh sb="3" eb="4">
      <t>セイ</t>
    </rPh>
    <phoneticPr fontId="1"/>
  </si>
  <si>
    <t>□　保留金（10/100）</t>
    <rPh sb="2" eb="4">
      <t>ホリュウ</t>
    </rPh>
    <rPh sb="4" eb="5">
      <t>キン</t>
    </rPh>
    <phoneticPr fontId="1"/>
  </si>
  <si>
    <t>支払条件</t>
    <rPh sb="0" eb="2">
      <t>シハライ</t>
    </rPh>
    <rPh sb="2" eb="4">
      <t>ジョウケン</t>
    </rPh>
    <phoneticPr fontId="1"/>
  </si>
  <si>
    <t>今回</t>
    <rPh sb="0" eb="2">
      <t>コンカイ</t>
    </rPh>
    <phoneticPr fontId="1"/>
  </si>
  <si>
    <t>保留</t>
    <rPh sb="0" eb="2">
      <t>ホリュウ</t>
    </rPh>
    <phoneticPr fontId="1"/>
  </si>
  <si>
    <t>保 留 金</t>
    <rPh sb="0" eb="1">
      <t>ホ</t>
    </rPh>
    <rPh sb="2" eb="3">
      <t>トメ</t>
    </rPh>
    <rPh sb="4" eb="5">
      <t>キン</t>
    </rPh>
    <phoneticPr fontId="1"/>
  </si>
  <si>
    <t>支 払 日</t>
    <rPh sb="0" eb="1">
      <t>シ</t>
    </rPh>
    <rPh sb="2" eb="3">
      <t>バライ</t>
    </rPh>
    <rPh sb="4" eb="5">
      <t>ニチ</t>
    </rPh>
    <phoneticPr fontId="1"/>
  </si>
  <si>
    <t>－</t>
    <phoneticPr fontId="1"/>
  </si>
  <si>
    <t>回請求）</t>
    <rPh sb="0" eb="1">
      <t>カイ</t>
    </rPh>
    <rPh sb="1" eb="3">
      <t>セイキュウ</t>
    </rPh>
    <phoneticPr fontId="1"/>
  </si>
  <si>
    <t>（第</t>
    <rPh sb="1" eb="2">
      <t>ダイ</t>
    </rPh>
    <phoneticPr fontId="1"/>
  </si>
  <si>
    <t>取引先コード</t>
    <rPh sb="0" eb="2">
      <t>トリヒキ</t>
    </rPh>
    <rPh sb="2" eb="3">
      <t>サキ</t>
    </rPh>
    <phoneticPr fontId="1"/>
  </si>
  <si>
    <t>備　　考</t>
    <rPh sb="0" eb="1">
      <t>ソナエ</t>
    </rPh>
    <rPh sb="3" eb="4">
      <t>コウ</t>
    </rPh>
    <phoneticPr fontId="1"/>
  </si>
  <si>
    <t>(今回請求額)</t>
    <rPh sb="1" eb="3">
      <t>コンカイ</t>
    </rPh>
    <rPh sb="3" eb="5">
      <t>セイキュウ</t>
    </rPh>
    <rPh sb="5" eb="6">
      <t>ガク</t>
    </rPh>
    <phoneticPr fontId="1"/>
  </si>
  <si>
    <t>(税)</t>
    <rPh sb="1" eb="2">
      <t>ゼイ</t>
    </rPh>
    <phoneticPr fontId="1"/>
  </si>
  <si>
    <t>(計)</t>
    <rPh sb="1" eb="2">
      <t>ケイ</t>
    </rPh>
    <phoneticPr fontId="1"/>
  </si>
  <si>
    <t>(保留額)</t>
    <rPh sb="1" eb="3">
      <t>ホリュウ</t>
    </rPh>
    <rPh sb="3" eb="4">
      <t>ガク</t>
    </rPh>
    <phoneticPr fontId="1"/>
  </si>
  <si>
    <t>当社処理欄</t>
    <rPh sb="0" eb="2">
      <t>トウシャ</t>
    </rPh>
    <rPh sb="2" eb="4">
      <t>ショリ</t>
    </rPh>
    <rPh sb="4" eb="5">
      <t>ラン</t>
    </rPh>
    <phoneticPr fontId="1"/>
  </si>
  <si>
    <t>（税抜金額）</t>
    <rPh sb="1" eb="3">
      <t>ゼイヌキ</t>
    </rPh>
    <rPh sb="3" eb="5">
      <t>キンガク</t>
    </rPh>
    <phoneticPr fontId="1"/>
  </si>
  <si>
    <t>□　保留金なし</t>
    <rPh sb="2" eb="4">
      <t>ホリュウ</t>
    </rPh>
    <rPh sb="4" eb="5">
      <t>キン</t>
    </rPh>
    <phoneticPr fontId="1"/>
  </si>
  <si>
    <t>□　完成　</t>
    <rPh sb="2" eb="4">
      <t>カンセイ</t>
    </rPh>
    <phoneticPr fontId="1"/>
  </si>
  <si>
    <t>□　その他</t>
    <rPh sb="4" eb="5">
      <t>タ</t>
    </rPh>
    <phoneticPr fontId="1"/>
  </si>
  <si>
    <t>請求者（控）</t>
    <rPh sb="0" eb="2">
      <t>セイキュウシャ</t>
    </rPh>
    <rPh sb="3" eb="4">
      <t>ヒカ</t>
    </rPh>
    <phoneticPr fontId="1"/>
  </si>
  <si>
    <t>会社名</t>
    <rPh sb="0" eb="2">
      <t>カイシャ</t>
    </rPh>
    <rPh sb="2" eb="3">
      <t>メイ</t>
    </rPh>
    <phoneticPr fontId="1"/>
  </si>
  <si>
    <t>ＴＥＬ</t>
    <phoneticPr fontId="1"/>
  </si>
  <si>
    <t>住所</t>
    <rPh sb="0" eb="1">
      <t>ジュウ</t>
    </rPh>
    <rPh sb="1" eb="2">
      <t>ショ</t>
    </rPh>
    <phoneticPr fontId="1"/>
  </si>
  <si>
    <t>印</t>
    <rPh sb="0" eb="1">
      <t>イン</t>
    </rPh>
    <phoneticPr fontId="1"/>
  </si>
  <si>
    <t>捺印欄（事業場決裁ルート←工事管理者）</t>
    <rPh sb="0" eb="2">
      <t>ナツイン</t>
    </rPh>
    <rPh sb="2" eb="3">
      <t>ラン</t>
    </rPh>
    <rPh sb="4" eb="7">
      <t>ジギョウジョウ</t>
    </rPh>
    <rPh sb="7" eb="9">
      <t>ケッサイ</t>
    </rPh>
    <rPh sb="13" eb="15">
      <t>コウジ</t>
    </rPh>
    <rPh sb="15" eb="18">
      <t>カンリシャ</t>
    </rPh>
    <phoneticPr fontId="1"/>
  </si>
  <si>
    <t>請負工事用</t>
    <rPh sb="0" eb="2">
      <t>ウケオイ</t>
    </rPh>
    <rPh sb="2" eb="4">
      <t>コウジ</t>
    </rPh>
    <rPh sb="4" eb="5">
      <t>ヨウ</t>
    </rPh>
    <phoneticPr fontId="3"/>
  </si>
  <si>
    <r>
      <t>注文書№</t>
    </r>
    <r>
      <rPr>
        <sz val="8"/>
        <color theme="1"/>
        <rFont val="Meiryo UI"/>
        <family val="3"/>
        <charset val="128"/>
      </rPr>
      <t>（工事コード）</t>
    </r>
    <rPh sb="0" eb="3">
      <t>チュウモンショ</t>
    </rPh>
    <rPh sb="5" eb="7">
      <t>コウジ</t>
    </rPh>
    <phoneticPr fontId="1"/>
  </si>
  <si>
    <t>数量</t>
    <rPh sb="0" eb="2">
      <t>スウリョウ</t>
    </rPh>
    <phoneticPr fontId="15"/>
  </si>
  <si>
    <t>単位</t>
    <rPh sb="0" eb="2">
      <t>タンイ</t>
    </rPh>
    <phoneticPr fontId="15"/>
  </si>
  <si>
    <t>単価</t>
    <rPh sb="0" eb="2">
      <t>タンカ</t>
    </rPh>
    <phoneticPr fontId="15"/>
  </si>
  <si>
    <t>消費税</t>
    <rPh sb="0" eb="3">
      <t>ショウヒゼイ</t>
    </rPh>
    <phoneticPr fontId="15"/>
  </si>
  <si>
    <t>完成区分</t>
    <rPh sb="0" eb="2">
      <t>カンセイ</t>
    </rPh>
    <rPh sb="2" eb="4">
      <t>クブン</t>
    </rPh>
    <phoneticPr fontId="15"/>
  </si>
  <si>
    <t>□　未成</t>
    <phoneticPr fontId="15"/>
  </si>
  <si>
    <t>□　完成</t>
    <rPh sb="2" eb="4">
      <t>カンセイ</t>
    </rPh>
    <phoneticPr fontId="15"/>
  </si>
  <si>
    <t>□　その他</t>
    <rPh sb="4" eb="5">
      <t>タ</t>
    </rPh>
    <phoneticPr fontId="15"/>
  </si>
  <si>
    <t>協力会費</t>
    <rPh sb="0" eb="3">
      <t>キョウリョクカイ</t>
    </rPh>
    <rPh sb="3" eb="4">
      <t>ヒ</t>
    </rPh>
    <phoneticPr fontId="15"/>
  </si>
  <si>
    <t>□　徴収しない</t>
    <rPh sb="2" eb="4">
      <t>チョウシュウ</t>
    </rPh>
    <phoneticPr fontId="15"/>
  </si>
  <si>
    <t>支払条件</t>
    <rPh sb="0" eb="2">
      <t>シハライ</t>
    </rPh>
    <rPh sb="2" eb="4">
      <t>ジョウケン</t>
    </rPh>
    <phoneticPr fontId="15"/>
  </si>
  <si>
    <t>現金</t>
    <rPh sb="0" eb="2">
      <t>ゲンキン</t>
    </rPh>
    <phoneticPr fontId="15"/>
  </si>
  <si>
    <t>％</t>
    <phoneticPr fontId="15"/>
  </si>
  <si>
    <t>手形</t>
    <rPh sb="0" eb="2">
      <t>テガタ</t>
    </rPh>
    <phoneticPr fontId="15"/>
  </si>
  <si>
    <t>支払日</t>
    <rPh sb="0" eb="3">
      <t>シハライビ</t>
    </rPh>
    <phoneticPr fontId="15"/>
  </si>
  <si>
    <t>備考</t>
    <rPh sb="0" eb="2">
      <t>ビコウ</t>
    </rPh>
    <phoneticPr fontId="15"/>
  </si>
  <si>
    <t>捺印欄（事業場決裁ルート←工事管理者）</t>
    <phoneticPr fontId="15"/>
  </si>
  <si>
    <t>工事内容／品名</t>
    <rPh sb="0" eb="2">
      <t>コウジ</t>
    </rPh>
    <rPh sb="2" eb="4">
      <t>ナイヨウ</t>
    </rPh>
    <rPh sb="5" eb="7">
      <t>ヒンメイ</t>
    </rPh>
    <phoneticPr fontId="15"/>
  </si>
  <si>
    <t>末日</t>
    <rPh sb="0" eb="1">
      <t>マツ</t>
    </rPh>
    <rPh sb="1" eb="2">
      <t>ニチ</t>
    </rPh>
    <phoneticPr fontId="1"/>
  </si>
  <si>
    <t>月</t>
    <rPh sb="0" eb="1">
      <t>ツキ</t>
    </rPh>
    <phoneticPr fontId="1"/>
  </si>
  <si>
    <t>月</t>
    <rPh sb="0" eb="1">
      <t>ツキ</t>
    </rPh>
    <phoneticPr fontId="15"/>
  </si>
  <si>
    <t>末日</t>
    <rPh sb="0" eb="2">
      <t>マツジツ</t>
    </rPh>
    <phoneticPr fontId="15"/>
  </si>
  <si>
    <t>00</t>
    <phoneticPr fontId="15"/>
  </si>
  <si>
    <t>式</t>
    <rPh sb="0" eb="1">
      <t>シキ</t>
    </rPh>
    <phoneticPr fontId="15"/>
  </si>
  <si>
    <t>ｈ</t>
    <phoneticPr fontId="15"/>
  </si>
  <si>
    <t>人工</t>
    <rPh sb="0" eb="2">
      <t>ニンク</t>
    </rPh>
    <phoneticPr fontId="15"/>
  </si>
  <si>
    <t>時間外</t>
    <rPh sb="0" eb="3">
      <t>ジカンガイ</t>
    </rPh>
    <phoneticPr fontId="15"/>
  </si>
  <si>
    <t>その他用（単価契約・物品等）</t>
    <rPh sb="2" eb="3">
      <t>タ</t>
    </rPh>
    <rPh sb="3" eb="4">
      <t>ヨウ</t>
    </rPh>
    <rPh sb="5" eb="7">
      <t>タンカ</t>
    </rPh>
    <rPh sb="7" eb="9">
      <t>ケイヤク</t>
    </rPh>
    <rPh sb="10" eb="12">
      <t>ブッピン</t>
    </rPh>
    <rPh sb="12" eb="13">
      <t>トウ</t>
    </rPh>
    <phoneticPr fontId="3"/>
  </si>
  <si>
    <t>　　　　請　　　求　　　書（控）</t>
    <rPh sb="4" eb="5">
      <t>ショウ</t>
    </rPh>
    <rPh sb="8" eb="9">
      <t>モトム</t>
    </rPh>
    <rPh sb="12" eb="13">
      <t>ショ</t>
    </rPh>
    <rPh sb="14" eb="15">
      <t>ヒカエ</t>
    </rPh>
    <phoneticPr fontId="1"/>
  </si>
  <si>
    <t>□　徴収する</t>
    <rPh sb="2" eb="4">
      <t>チョウシュウ</t>
    </rPh>
    <phoneticPr fontId="1"/>
  </si>
  <si>
    <t>□　徴収する</t>
    <rPh sb="2" eb="4">
      <t>チョウシュウ</t>
    </rPh>
    <phoneticPr fontId="15"/>
  </si>
  <si>
    <t>税率</t>
    <rPh sb="0" eb="2">
      <t>ゼイリツ</t>
    </rPh>
    <phoneticPr fontId="15"/>
  </si>
  <si>
    <t>税抜金額</t>
    <rPh sb="0" eb="2">
      <t>ゼイヌキ</t>
    </rPh>
    <rPh sb="2" eb="4">
      <t>キンガク</t>
    </rPh>
    <phoneticPr fontId="15"/>
  </si>
  <si>
    <t>消費税</t>
    <rPh sb="0" eb="3">
      <t>ショウヒゼイ</t>
    </rPh>
    <phoneticPr fontId="15"/>
  </si>
  <si>
    <t>合計</t>
    <rPh sb="0" eb="2">
      <t>ゴウケイ</t>
    </rPh>
    <phoneticPr fontId="15"/>
  </si>
  <si>
    <t>適用税率</t>
    <rPh sb="0" eb="2">
      <t>テキヨウ</t>
    </rPh>
    <rPh sb="2" eb="4">
      <t>ゼイリツ</t>
    </rPh>
    <phoneticPr fontId="15"/>
  </si>
  <si>
    <t>軽減税率</t>
    <rPh sb="0" eb="2">
      <t>ケイゲン</t>
    </rPh>
    <rPh sb="2" eb="4">
      <t>ゼイリツ</t>
    </rPh>
    <phoneticPr fontId="15"/>
  </si>
  <si>
    <t>登録番号</t>
    <rPh sb="0" eb="2">
      <t>トウロク</t>
    </rPh>
    <rPh sb="2" eb="4">
      <t>バンゴウ</t>
    </rPh>
    <phoneticPr fontId="15"/>
  </si>
  <si>
    <t>Ｔ</t>
    <phoneticPr fontId="15"/>
  </si>
  <si>
    <t>（工務安全/管理）</t>
    <rPh sb="1" eb="3">
      <t>コウム</t>
    </rPh>
    <rPh sb="3" eb="5">
      <t>アンゼン</t>
    </rPh>
    <rPh sb="6" eb="8">
      <t>カンリ</t>
    </rPh>
    <phoneticPr fontId="15"/>
  </si>
  <si>
    <t>非課税</t>
    <rPh sb="0" eb="3">
      <t>ヒカゼイ</t>
    </rPh>
    <phoneticPr fontId="15"/>
  </si>
  <si>
    <t>0％</t>
    <phoneticPr fontId="15"/>
  </si>
  <si>
    <t>税抜金額合計</t>
    <rPh sb="0" eb="2">
      <t>ゼイヌキ</t>
    </rPh>
    <rPh sb="2" eb="4">
      <t>キンガク</t>
    </rPh>
    <rPh sb="4" eb="6">
      <t>ゴウケイ</t>
    </rPh>
    <phoneticPr fontId="15"/>
  </si>
  <si>
    <t>日</t>
    <rPh sb="0" eb="1">
      <t>ニチ</t>
    </rPh>
    <phoneticPr fontId="15"/>
  </si>
  <si>
    <t>月</t>
    <rPh sb="0" eb="1">
      <t>ツキ</t>
    </rPh>
    <phoneticPr fontId="15"/>
  </si>
  <si>
    <t>年</t>
    <rPh sb="0" eb="1">
      <t>ネン</t>
    </rPh>
    <phoneticPr fontId="15"/>
  </si>
  <si>
    <t>太平洋テクノ宛（提出用）</t>
    <rPh sb="0" eb="3">
      <t>タイヘイヨウ</t>
    </rPh>
    <rPh sb="6" eb="7">
      <t>アテ</t>
    </rPh>
    <rPh sb="7" eb="8">
      <t>ヒカ</t>
    </rPh>
    <rPh sb="8" eb="10">
      <t>テイシュツ</t>
    </rPh>
    <rPh sb="10" eb="11">
      <t>ヨウ</t>
    </rPh>
    <phoneticPr fontId="1"/>
  </si>
  <si>
    <t>税率選択エラー</t>
    <rPh sb="0" eb="2">
      <t>ゼイリツ</t>
    </rPh>
    <rPh sb="2" eb="4">
      <t>センタク</t>
    </rPh>
    <phoneticPr fontId="15"/>
  </si>
  <si>
    <t>軽減税率</t>
    <rPh sb="0" eb="2">
      <t>ケイゲン</t>
    </rPh>
    <rPh sb="2" eb="4">
      <t>ゼイリツ</t>
    </rPh>
    <phoneticPr fontId="15"/>
  </si>
  <si>
    <t>非課税</t>
    <rPh sb="0" eb="3">
      <t>ヒカゼイ</t>
    </rPh>
    <phoneticPr fontId="15"/>
  </si>
  <si>
    <t>7011501007369</t>
    <phoneticPr fontId="15"/>
  </si>
  <si>
    <t>03-5830-9210</t>
    <phoneticPr fontId="15"/>
  </si>
  <si>
    <t>立替経費（熱中症対策飲料代）</t>
    <rPh sb="0" eb="2">
      <t>タテカエ</t>
    </rPh>
    <rPh sb="2" eb="4">
      <t>ケイヒ</t>
    </rPh>
    <rPh sb="5" eb="7">
      <t>ネッチュウ</t>
    </rPh>
    <rPh sb="7" eb="8">
      <t>ショウ</t>
    </rPh>
    <rPh sb="8" eb="10">
      <t>タイサク</t>
    </rPh>
    <rPh sb="10" eb="12">
      <t>インリョウ</t>
    </rPh>
    <rPh sb="12" eb="13">
      <t>ダイ</t>
    </rPh>
    <phoneticPr fontId="15"/>
  </si>
  <si>
    <t>選択</t>
  </si>
  <si>
    <t>（工務安全/管理）</t>
    <rPh sb="1" eb="3">
      <t>コウム</t>
    </rPh>
    <rPh sb="3" eb="5">
      <t>アンゼン</t>
    </rPh>
    <rPh sb="6" eb="8">
      <t>カンリ</t>
    </rPh>
    <phoneticPr fontId="1"/>
  </si>
  <si>
    <t>掛率選択ｴﾗｰ</t>
    <rPh sb="0" eb="1">
      <t>カ</t>
    </rPh>
    <rPh sb="1" eb="2">
      <t>リツ</t>
    </rPh>
    <rPh sb="2" eb="4">
      <t>センタク</t>
    </rPh>
    <phoneticPr fontId="15"/>
  </si>
  <si>
    <t>102300100</t>
    <phoneticPr fontId="15"/>
  </si>
  <si>
    <t>東京都台東区東上野3-1-13 第７大銀ビル</t>
    <rPh sb="0" eb="3">
      <t>トウキョウト</t>
    </rPh>
    <rPh sb="3" eb="6">
      <t>タイトウク</t>
    </rPh>
    <rPh sb="6" eb="9">
      <t>ヒガシウエノ</t>
    </rPh>
    <rPh sb="16" eb="17">
      <t>ダイ</t>
    </rPh>
    <rPh sb="18" eb="19">
      <t>オオ</t>
    </rPh>
    <rPh sb="19" eb="20">
      <t>ギン</t>
    </rPh>
    <phoneticPr fontId="15"/>
  </si>
  <si>
    <t>太平洋テクノ株式会社</t>
    <rPh sb="0" eb="3">
      <t>タイヘイヨウ</t>
    </rPh>
    <rPh sb="6" eb="10">
      <t>カブシキガイシャ</t>
    </rPh>
    <phoneticPr fontId="15"/>
  </si>
  <si>
    <t>工事名称を入力（注文書を参照して下さい）
請負金額が100,000円未満の場合は当社担当に確認</t>
    <rPh sb="0" eb="2">
      <t>コウジ</t>
    </rPh>
    <rPh sb="2" eb="4">
      <t>メイショウ</t>
    </rPh>
    <rPh sb="5" eb="7">
      <t>ニュウリョク</t>
    </rPh>
    <rPh sb="8" eb="11">
      <t>チュウモンショ</t>
    </rPh>
    <rPh sb="12" eb="14">
      <t>サンショウ</t>
    </rPh>
    <rPh sb="16" eb="17">
      <t>クダ</t>
    </rPh>
    <rPh sb="21" eb="23">
      <t>ウケオイ</t>
    </rPh>
    <rPh sb="23" eb="25">
      <t>キンガク</t>
    </rPh>
    <rPh sb="33" eb="34">
      <t>エン</t>
    </rPh>
    <rPh sb="34" eb="36">
      <t>ミマン</t>
    </rPh>
    <rPh sb="37" eb="39">
      <t>バアイ</t>
    </rPh>
    <rPh sb="40" eb="42">
      <t>トウシャ</t>
    </rPh>
    <rPh sb="42" eb="44">
      <t>タントウ</t>
    </rPh>
    <rPh sb="45" eb="47">
      <t>カクニン</t>
    </rPh>
    <phoneticPr fontId="15"/>
  </si>
  <si>
    <t>福岡県福岡市中央区天神4-1-11 久原本家天神ビル6F</t>
    <rPh sb="0" eb="3">
      <t>フクオカケン</t>
    </rPh>
    <rPh sb="3" eb="6">
      <t>フクオカシ</t>
    </rPh>
    <rPh sb="6" eb="9">
      <t>チュウオウク</t>
    </rPh>
    <rPh sb="9" eb="11">
      <t>テンジン</t>
    </rPh>
    <rPh sb="18" eb="20">
      <t>クバラ</t>
    </rPh>
    <rPh sb="20" eb="22">
      <t>ホンケ</t>
    </rPh>
    <rPh sb="22" eb="24">
      <t>テンジン</t>
    </rPh>
    <phoneticPr fontId="15"/>
  </si>
  <si>
    <t>太平洋テクノ株式会社 福岡支店</t>
    <rPh sb="0" eb="3">
      <t>タイヘイヨウ</t>
    </rPh>
    <rPh sb="6" eb="10">
      <t>カブシキガイシャ</t>
    </rPh>
    <rPh sb="11" eb="13">
      <t>フクオカ</t>
    </rPh>
    <rPh sb="13" eb="15">
      <t>シテン</t>
    </rPh>
    <phoneticPr fontId="15"/>
  </si>
  <si>
    <t>092-781-5330</t>
    <phoneticPr fontId="15"/>
  </si>
  <si>
    <t>302300100</t>
    <phoneticPr fontId="15"/>
  </si>
  <si>
    <t>工事名称を入力（注文書の発行がある時は参照）
不明の場合は、当社担当に確認して下さい</t>
    <rPh sb="0" eb="2">
      <t>コウジ</t>
    </rPh>
    <rPh sb="2" eb="4">
      <t>メイショウ</t>
    </rPh>
    <rPh sb="5" eb="7">
      <t>ニュウリョク</t>
    </rPh>
    <rPh sb="8" eb="11">
      <t>チュウモンショ</t>
    </rPh>
    <rPh sb="12" eb="14">
      <t>ハッコウ</t>
    </rPh>
    <rPh sb="17" eb="18">
      <t>トキ</t>
    </rPh>
    <rPh sb="19" eb="21">
      <t>サンショウ</t>
    </rPh>
    <rPh sb="23" eb="25">
      <t>フメイ</t>
    </rPh>
    <rPh sb="26" eb="28">
      <t>バアイ</t>
    </rPh>
    <rPh sb="30" eb="32">
      <t>トウシャ</t>
    </rPh>
    <rPh sb="32" eb="34">
      <t>タントウ</t>
    </rPh>
    <rPh sb="35" eb="37">
      <t>カクニン</t>
    </rPh>
    <rPh sb="39" eb="40">
      <t>クダ</t>
    </rPh>
    <phoneticPr fontId="15"/>
  </si>
  <si>
    <t>〇月度常傭工事</t>
    <rPh sb="1" eb="2">
      <t>ツキ</t>
    </rPh>
    <rPh sb="2" eb="3">
      <t>ド</t>
    </rPh>
    <rPh sb="3" eb="4">
      <t>ツネ</t>
    </rPh>
    <rPh sb="5" eb="7">
      <t>コウジ</t>
    </rPh>
    <phoneticPr fontId="15"/>
  </si>
  <si>
    <t>立替経費（交通費）</t>
    <rPh sb="0" eb="2">
      <t>タテカエ</t>
    </rPh>
    <rPh sb="2" eb="4">
      <t>ケイヒ</t>
    </rPh>
    <rPh sb="5" eb="8">
      <t>コウツウヒ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</si>
</sst>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&quot; 年 &quot;m&quot; 月 &quot;d&quot; 日&quot;"/>
    <numFmt numFmtId="177" formatCode="#,##0_ "/>
    <numFmt numFmtId="178" formatCode="0.0"/>
    <numFmt numFmtId="179" formatCode="yyyy/mm/dd;@"/>
    <numFmt numFmtId="180" formatCode="#,##0\ ;&quot;△ &quot;#,##0\ "/>
    <numFmt numFmtId="181" formatCode="#,##0.0\ ;[Red]\-#,##0.0\ "/>
    <numFmt numFmtId="182" formatCode="#,##0.0_ "/>
    <numFmt numFmtId="183" formatCode="yyyy&quot; 年  &quot;m&quot; 月  &quot;d&quot; 日  &quot;"/>
  </numFmts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22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Meiryo UI"/>
      <family val="3"/>
      <charset val="128"/>
    </font>
    <font>
      <sz val="10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b/>
      <sz val="9"/>
      <color indexed="81"/>
      <name val="Meiryo UI"/>
      <family val="3"/>
      <charset val="128"/>
    </font>
    <font>
      <sz val="9"/>
      <color indexed="81"/>
      <name val="Meiryo UI"/>
      <family val="3"/>
      <charset val="128"/>
    </font>
    <font>
      <sz val="12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sz val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</cellStyleXfs>
  <cellXfs count="46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14" fontId="4" fillId="0" borderId="0" xfId="0" applyNumberFormat="1" applyFont="1">
      <alignment vertical="center"/>
    </xf>
    <xf numFmtId="176" fontId="4" fillId="2" borderId="0" xfId="0" applyNumberFormat="1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22" fillId="2" borderId="5" xfId="0" applyFont="1" applyFill="1" applyBorder="1" applyAlignment="1">
      <alignment vertical="center" shrinkToFit="1"/>
    </xf>
    <xf numFmtId="0" fontId="22" fillId="2" borderId="6" xfId="0" applyFont="1" applyFill="1" applyBorder="1" applyAlignment="1">
      <alignment vertical="center" shrinkToFit="1"/>
    </xf>
    <xf numFmtId="0" fontId="5" fillId="2" borderId="18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0" xfId="0" applyFont="1" applyFill="1" applyAlignment="1">
      <alignment vertical="top"/>
    </xf>
    <xf numFmtId="0" fontId="5" fillId="2" borderId="3" xfId="0" applyFont="1" applyFill="1" applyBorder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vertical="center" shrinkToFit="1"/>
    </xf>
    <xf numFmtId="0" fontId="4" fillId="2" borderId="4" xfId="0" applyFont="1" applyFill="1" applyBorder="1">
      <alignment vertical="center"/>
    </xf>
    <xf numFmtId="0" fontId="4" fillId="2" borderId="4" xfId="0" applyFont="1" applyFill="1" applyBorder="1" applyAlignment="1">
      <alignment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17" fillId="2" borderId="1" xfId="0" applyFont="1" applyFill="1" applyBorder="1">
      <alignment vertical="center"/>
    </xf>
    <xf numFmtId="0" fontId="7" fillId="2" borderId="2" xfId="0" applyFont="1" applyFill="1" applyBorder="1">
      <alignment vertical="center"/>
    </xf>
    <xf numFmtId="49" fontId="7" fillId="2" borderId="0" xfId="0" applyNumberFormat="1" applyFont="1" applyFill="1">
      <alignment vertical="center"/>
    </xf>
    <xf numFmtId="49" fontId="7" fillId="2" borderId="1" xfId="0" applyNumberFormat="1" applyFont="1" applyFill="1" applyBorder="1">
      <alignment vertical="center"/>
    </xf>
    <xf numFmtId="49" fontId="7" fillId="2" borderId="2" xfId="0" applyNumberFormat="1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7" xfId="0" applyFont="1" applyFill="1" applyBorder="1">
      <alignment vertical="center"/>
    </xf>
    <xf numFmtId="49" fontId="7" fillId="2" borderId="4" xfId="0" applyNumberFormat="1" applyFont="1" applyFill="1" applyBorder="1">
      <alignment vertical="center"/>
    </xf>
    <xf numFmtId="49" fontId="7" fillId="2" borderId="6" xfId="0" applyNumberFormat="1" applyFont="1" applyFill="1" applyBorder="1">
      <alignment vertical="center"/>
    </xf>
    <xf numFmtId="49" fontId="7" fillId="2" borderId="7" xfId="0" applyNumberFormat="1" applyFont="1" applyFill="1" applyBorder="1">
      <alignment vertical="center"/>
    </xf>
    <xf numFmtId="0" fontId="23" fillId="2" borderId="1" xfId="0" applyFont="1" applyFill="1" applyBorder="1">
      <alignment vertical="center"/>
    </xf>
    <xf numFmtId="0" fontId="23" fillId="2" borderId="2" xfId="0" applyFont="1" applyFill="1" applyBorder="1">
      <alignment vertical="center"/>
    </xf>
    <xf numFmtId="0" fontId="23" fillId="2" borderId="0" xfId="0" applyFont="1" applyFill="1">
      <alignment vertical="center"/>
    </xf>
    <xf numFmtId="0" fontId="23" fillId="2" borderId="4" xfId="0" applyFont="1" applyFill="1" applyBorder="1">
      <alignment vertical="center"/>
    </xf>
    <xf numFmtId="182" fontId="7" fillId="2" borderId="0" xfId="0" applyNumberFormat="1" applyFont="1" applyFill="1">
      <alignment vertical="center"/>
    </xf>
    <xf numFmtId="177" fontId="7" fillId="2" borderId="0" xfId="0" applyNumberFormat="1" applyFont="1" applyFill="1">
      <alignment vertical="center"/>
    </xf>
    <xf numFmtId="0" fontId="7" fillId="2" borderId="3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9" fontId="7" fillId="2" borderId="1" xfId="0" applyNumberFormat="1" applyFont="1" applyFill="1" applyBorder="1">
      <alignment vertical="center"/>
    </xf>
    <xf numFmtId="49" fontId="5" fillId="2" borderId="0" xfId="0" applyNumberFormat="1" applyFont="1" applyFill="1" applyAlignment="1"/>
    <xf numFmtId="9" fontId="7" fillId="2" borderId="6" xfId="0" applyNumberFormat="1" applyFont="1" applyFill="1" applyBorder="1">
      <alignment vertical="center"/>
    </xf>
    <xf numFmtId="49" fontId="7" fillId="2" borderId="18" xfId="0" applyNumberFormat="1" applyFont="1" applyFill="1" applyBorder="1">
      <alignment vertical="center"/>
    </xf>
    <xf numFmtId="49" fontId="7" fillId="2" borderId="3" xfId="0" applyNumberFormat="1" applyFont="1" applyFill="1" applyBorder="1">
      <alignment vertical="center"/>
    </xf>
    <xf numFmtId="0" fontId="21" fillId="2" borderId="1" xfId="0" applyFont="1" applyFill="1" applyBorder="1">
      <alignment vertical="center"/>
    </xf>
    <xf numFmtId="0" fontId="21" fillId="2" borderId="2" xfId="0" applyFont="1" applyFill="1" applyBorder="1">
      <alignment vertical="center"/>
    </xf>
    <xf numFmtId="0" fontId="21" fillId="2" borderId="0" xfId="0" applyFont="1" applyFill="1">
      <alignment vertical="center"/>
    </xf>
    <xf numFmtId="0" fontId="21" fillId="2" borderId="4" xfId="0" applyFont="1" applyFill="1" applyBorder="1">
      <alignment vertical="center"/>
    </xf>
    <xf numFmtId="49" fontId="7" fillId="2" borderId="5" xfId="0" applyNumberFormat="1" applyFont="1" applyFill="1" applyBorder="1">
      <alignment vertical="center"/>
    </xf>
    <xf numFmtId="177" fontId="4" fillId="0" borderId="0" xfId="0" applyNumberFormat="1" applyFont="1" applyAlignment="1">
      <alignment vertical="top"/>
    </xf>
    <xf numFmtId="14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 vertical="top"/>
    </xf>
    <xf numFmtId="177" fontId="4" fillId="0" borderId="0" xfId="0" applyNumberFormat="1" applyFont="1">
      <alignment vertical="center"/>
    </xf>
    <xf numFmtId="176" fontId="4" fillId="3" borderId="0" xfId="0" applyNumberFormat="1" applyFont="1" applyFill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right" vertical="center"/>
    </xf>
    <xf numFmtId="0" fontId="6" fillId="3" borderId="0" xfId="0" applyFont="1" applyFill="1">
      <alignment vertical="center"/>
    </xf>
    <xf numFmtId="0" fontId="7" fillId="3" borderId="1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vertical="center" shrinkToFit="1"/>
    </xf>
    <xf numFmtId="0" fontId="22" fillId="3" borderId="6" xfId="0" applyFont="1" applyFill="1" applyBorder="1" applyAlignment="1">
      <alignment vertical="center" shrinkToFit="1"/>
    </xf>
    <xf numFmtId="0" fontId="5" fillId="3" borderId="18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0" xfId="0" applyFont="1" applyFill="1" applyAlignment="1">
      <alignment vertical="top"/>
    </xf>
    <xf numFmtId="0" fontId="5" fillId="3" borderId="3" xfId="0" applyFont="1" applyFill="1" applyBorder="1">
      <alignment vertical="center"/>
    </xf>
    <xf numFmtId="0" fontId="5" fillId="3" borderId="0" xfId="0" applyFont="1" applyFill="1">
      <alignment vertical="center"/>
    </xf>
    <xf numFmtId="0" fontId="4" fillId="3" borderId="0" xfId="0" applyFont="1" applyFill="1" applyAlignment="1">
      <alignment vertical="center" shrinkToFit="1"/>
    </xf>
    <xf numFmtId="0" fontId="4" fillId="3" borderId="4" xfId="0" applyFont="1" applyFill="1" applyBorder="1">
      <alignment vertical="center"/>
    </xf>
    <xf numFmtId="0" fontId="4" fillId="3" borderId="4" xfId="0" applyFont="1" applyFill="1" applyBorder="1" applyAlignment="1">
      <alignment vertical="center" shrinkToFit="1"/>
    </xf>
    <xf numFmtId="0" fontId="4" fillId="3" borderId="8" xfId="0" applyFont="1" applyFill="1" applyBorder="1" applyAlignment="1">
      <alignment horizontal="center" vertical="center"/>
    </xf>
    <xf numFmtId="0" fontId="4" fillId="3" borderId="5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4" fillId="3" borderId="7" xfId="0" applyFont="1" applyFill="1" applyBorder="1">
      <alignment vertical="center"/>
    </xf>
    <xf numFmtId="0" fontId="17" fillId="3" borderId="1" xfId="0" applyFont="1" applyFill="1" applyBorder="1">
      <alignment vertical="center"/>
    </xf>
    <xf numFmtId="0" fontId="7" fillId="3" borderId="0" xfId="0" applyFont="1" applyFill="1">
      <alignment vertical="center"/>
    </xf>
    <xf numFmtId="176" fontId="4" fillId="3" borderId="0" xfId="0" applyNumberFormat="1" applyFont="1" applyFill="1" applyAlignment="1">
      <alignment vertical="center" shrinkToFit="1"/>
    </xf>
    <xf numFmtId="0" fontId="4" fillId="3" borderId="10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4" fillId="3" borderId="12" xfId="0" applyFont="1" applyFill="1" applyBorder="1">
      <alignment vertical="center"/>
    </xf>
    <xf numFmtId="0" fontId="4" fillId="3" borderId="13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4" fillId="3" borderId="14" xfId="0" applyFont="1" applyFill="1" applyBorder="1">
      <alignment vertical="center"/>
    </xf>
    <xf numFmtId="0" fontId="4" fillId="3" borderId="15" xfId="0" applyFont="1" applyFill="1" applyBorder="1">
      <alignment vertical="center"/>
    </xf>
    <xf numFmtId="0" fontId="4" fillId="3" borderId="16" xfId="0" applyFont="1" applyFill="1" applyBorder="1">
      <alignment vertical="center"/>
    </xf>
    <xf numFmtId="0" fontId="4" fillId="3" borderId="17" xfId="0" applyFont="1" applyFill="1" applyBorder="1">
      <alignment vertical="center"/>
    </xf>
    <xf numFmtId="0" fontId="7" fillId="3" borderId="0" xfId="0" applyFont="1" applyFill="1" applyAlignment="1">
      <alignment horizontal="center" vertical="center"/>
    </xf>
    <xf numFmtId="0" fontId="5" fillId="3" borderId="10" xfId="0" applyFont="1" applyFill="1" applyBorder="1" applyAlignment="1">
      <alignment vertical="top"/>
    </xf>
    <xf numFmtId="0" fontId="5" fillId="3" borderId="12" xfId="0" applyFont="1" applyFill="1" applyBorder="1" applyAlignment="1">
      <alignment vertical="top"/>
    </xf>
    <xf numFmtId="0" fontId="7" fillId="3" borderId="4" xfId="0" applyFont="1" applyFill="1" applyBorder="1">
      <alignment vertical="center"/>
    </xf>
    <xf numFmtId="0" fontId="7" fillId="3" borderId="3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4" fillId="3" borderId="18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9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5" fillId="3" borderId="0" xfId="0" applyFont="1" applyFill="1" applyAlignment="1">
      <alignment vertical="top"/>
    </xf>
    <xf numFmtId="0" fontId="21" fillId="3" borderId="0" xfId="0" applyFont="1" applyFill="1">
      <alignment vertical="center"/>
    </xf>
    <xf numFmtId="0" fontId="28" fillId="3" borderId="0" xfId="0" applyFont="1" applyFill="1">
      <alignment vertical="center"/>
    </xf>
    <xf numFmtId="0" fontId="17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29" fillId="2" borderId="0" xfId="0" applyFont="1" applyFill="1">
      <alignment vertical="center"/>
    </xf>
    <xf numFmtId="0" fontId="29" fillId="2" borderId="4" xfId="0" applyFont="1" applyFill="1" applyBorder="1">
      <alignment vertical="center"/>
    </xf>
    <xf numFmtId="0" fontId="28" fillId="2" borderId="0" xfId="0" applyFont="1" applyFill="1">
      <alignment vertical="center"/>
    </xf>
    <xf numFmtId="176" fontId="4" fillId="3" borderId="0" xfId="0" quotePrefix="1" applyNumberFormat="1" applyFont="1" applyFill="1" applyAlignment="1">
      <alignment horizontal="right" vertical="center"/>
    </xf>
    <xf numFmtId="176" fontId="4" fillId="3" borderId="0" xfId="0" applyNumberFormat="1" applyFont="1" applyFill="1" applyAlignment="1">
      <alignment horizontal="right" vertical="center"/>
    </xf>
    <xf numFmtId="0" fontId="13" fillId="3" borderId="0" xfId="0" applyFont="1" applyFill="1" applyAlignment="1">
      <alignment horizontal="center" vertical="top"/>
    </xf>
    <xf numFmtId="0" fontId="22" fillId="3" borderId="0" xfId="0" applyFont="1" applyFill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vertical="center" shrinkToFi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>
      <alignment vertical="center"/>
    </xf>
    <xf numFmtId="0" fontId="7" fillId="3" borderId="7" xfId="0" applyFont="1" applyFill="1" applyBorder="1" applyAlignment="1">
      <alignment horizontal="center" vertical="center"/>
    </xf>
    <xf numFmtId="0" fontId="4" fillId="0" borderId="18" xfId="0" applyFont="1" applyBorder="1" applyAlignment="1" applyProtection="1">
      <alignment horizontal="left" vertical="center" wrapText="1" indent="1"/>
      <protection locked="0"/>
    </xf>
    <xf numFmtId="0" fontId="4" fillId="0" borderId="1" xfId="0" applyFont="1" applyBorder="1" applyAlignment="1" applyProtection="1">
      <alignment horizontal="left" vertical="center" wrapText="1" indent="1"/>
      <protection locked="0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0" fontId="4" fillId="0" borderId="5" xfId="0" applyFont="1" applyBorder="1" applyAlignment="1" applyProtection="1">
      <alignment horizontal="left" vertical="center" wrapText="1" inden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0" fontId="4" fillId="0" borderId="7" xfId="0" applyFont="1" applyBorder="1" applyAlignment="1" applyProtection="1">
      <alignment horizontal="left" vertical="center" wrapText="1" indent="1"/>
      <protection locked="0"/>
    </xf>
    <xf numFmtId="0" fontId="5" fillId="3" borderId="0" xfId="0" applyFont="1" applyFill="1" applyAlignment="1">
      <alignment horizontal="distributed" vertical="top"/>
    </xf>
    <xf numFmtId="0" fontId="4" fillId="0" borderId="0" xfId="0" applyFont="1" applyAlignment="1" applyProtection="1">
      <alignment vertical="top" shrinkToFit="1"/>
      <protection locked="0"/>
    </xf>
    <xf numFmtId="0" fontId="5" fillId="3" borderId="6" xfId="0" applyFont="1" applyFill="1" applyBorder="1" applyAlignment="1">
      <alignment horizontal="distributed" vertical="top"/>
    </xf>
    <xf numFmtId="0" fontId="4" fillId="0" borderId="6" xfId="0" applyFont="1" applyBorder="1" applyAlignment="1" applyProtection="1">
      <alignment vertical="top" shrinkToFit="1"/>
      <protection locked="0"/>
    </xf>
    <xf numFmtId="49" fontId="10" fillId="0" borderId="0" xfId="0" applyNumberFormat="1" applyFont="1" applyAlignment="1" applyProtection="1">
      <alignment horizontal="left" vertical="center" shrinkToFit="1"/>
      <protection locked="0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49" fontId="6" fillId="0" borderId="26" xfId="0" applyNumberFormat="1" applyFont="1" applyBorder="1" applyAlignment="1" applyProtection="1">
      <alignment horizontal="center" vertical="center"/>
      <protection locked="0"/>
    </xf>
    <xf numFmtId="49" fontId="6" fillId="0" borderId="27" xfId="0" applyNumberFormat="1" applyFont="1" applyBorder="1" applyAlignment="1" applyProtection="1">
      <alignment horizontal="center" vertical="center"/>
      <protection locked="0"/>
    </xf>
    <xf numFmtId="49" fontId="6" fillId="0" borderId="28" xfId="0" applyNumberFormat="1" applyFont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distributed" vertical="center" justifyLastLine="1"/>
    </xf>
    <xf numFmtId="0" fontId="7" fillId="3" borderId="2" xfId="0" applyFont="1" applyFill="1" applyBorder="1" applyAlignment="1">
      <alignment horizontal="distributed" vertical="center" justifyLastLine="1"/>
    </xf>
    <xf numFmtId="177" fontId="10" fillId="3" borderId="18" xfId="0" applyNumberFormat="1" applyFont="1" applyFill="1" applyBorder="1">
      <alignment vertical="center"/>
    </xf>
    <xf numFmtId="177" fontId="10" fillId="3" borderId="1" xfId="0" applyNumberFormat="1" applyFont="1" applyFill="1" applyBorder="1">
      <alignment vertical="center"/>
    </xf>
    <xf numFmtId="177" fontId="10" fillId="3" borderId="2" xfId="0" applyNumberFormat="1" applyFont="1" applyFill="1" applyBorder="1">
      <alignment vertical="center"/>
    </xf>
    <xf numFmtId="177" fontId="10" fillId="3" borderId="56" xfId="0" applyNumberFormat="1" applyFont="1" applyFill="1" applyBorder="1">
      <alignment vertical="center"/>
    </xf>
    <xf numFmtId="177" fontId="10" fillId="3" borderId="22" xfId="0" applyNumberFormat="1" applyFont="1" applyFill="1" applyBorder="1">
      <alignment vertical="center"/>
    </xf>
    <xf numFmtId="177" fontId="10" fillId="3" borderId="23" xfId="0" applyNumberFormat="1" applyFont="1" applyFill="1" applyBorder="1">
      <alignment vertical="center"/>
    </xf>
    <xf numFmtId="0" fontId="18" fillId="3" borderId="0" xfId="0" applyFont="1" applyFill="1" applyAlignment="1">
      <alignment horizontal="center" vertical="center"/>
    </xf>
    <xf numFmtId="179" fontId="18" fillId="3" borderId="0" xfId="0" applyNumberFormat="1" applyFont="1" applyFill="1" applyAlignment="1">
      <alignment horizontal="center" vertical="center" shrinkToFit="1"/>
    </xf>
    <xf numFmtId="179" fontId="19" fillId="3" borderId="0" xfId="0" applyNumberFormat="1" applyFont="1" applyFill="1" applyAlignment="1">
      <alignment horizontal="center" vertical="center" shrinkToFi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77" fontId="10" fillId="3" borderId="18" xfId="0" quotePrefix="1" applyNumberFormat="1" applyFont="1" applyFill="1" applyBorder="1" applyAlignment="1">
      <alignment horizontal="right" vertical="center"/>
    </xf>
    <xf numFmtId="177" fontId="10" fillId="3" borderId="1" xfId="0" quotePrefix="1" applyNumberFormat="1" applyFont="1" applyFill="1" applyBorder="1" applyAlignment="1">
      <alignment horizontal="right" vertical="center"/>
    </xf>
    <xf numFmtId="177" fontId="10" fillId="3" borderId="2" xfId="0" quotePrefix="1" applyNumberFormat="1" applyFont="1" applyFill="1" applyBorder="1" applyAlignment="1">
      <alignment horizontal="right" vertical="center"/>
    </xf>
    <xf numFmtId="177" fontId="10" fillId="3" borderId="5" xfId="0" quotePrefix="1" applyNumberFormat="1" applyFont="1" applyFill="1" applyBorder="1" applyAlignment="1">
      <alignment horizontal="right" vertical="center"/>
    </xf>
    <xf numFmtId="177" fontId="10" fillId="3" borderId="6" xfId="0" quotePrefix="1" applyNumberFormat="1" applyFont="1" applyFill="1" applyBorder="1" applyAlignment="1">
      <alignment horizontal="right" vertical="center"/>
    </xf>
    <xf numFmtId="177" fontId="10" fillId="3" borderId="7" xfId="0" quotePrefix="1" applyNumberFormat="1" applyFont="1" applyFill="1" applyBorder="1" applyAlignment="1">
      <alignment horizontal="right" vertical="center"/>
    </xf>
    <xf numFmtId="177" fontId="10" fillId="3" borderId="5" xfId="0" applyNumberFormat="1" applyFont="1" applyFill="1" applyBorder="1">
      <alignment vertical="center"/>
    </xf>
    <xf numFmtId="177" fontId="10" fillId="3" borderId="6" xfId="0" applyNumberFormat="1" applyFont="1" applyFill="1" applyBorder="1">
      <alignment vertical="center"/>
    </xf>
    <xf numFmtId="177" fontId="10" fillId="3" borderId="7" xfId="0" applyNumberFormat="1" applyFont="1" applyFill="1" applyBorder="1">
      <alignment vertical="center"/>
    </xf>
    <xf numFmtId="177" fontId="10" fillId="3" borderId="55" xfId="0" applyNumberFormat="1" applyFont="1" applyFill="1" applyBorder="1">
      <alignment vertical="center"/>
    </xf>
    <xf numFmtId="177" fontId="10" fillId="3" borderId="9" xfId="0" applyNumberFormat="1" applyFont="1" applyFill="1" applyBorder="1">
      <alignment vertical="center"/>
    </xf>
    <xf numFmtId="177" fontId="10" fillId="3" borderId="32" xfId="0" applyNumberFormat="1" applyFont="1" applyFill="1" applyBorder="1">
      <alignment vertical="center"/>
    </xf>
    <xf numFmtId="177" fontId="10" fillId="3" borderId="33" xfId="0" applyNumberFormat="1" applyFont="1" applyFill="1" applyBorder="1">
      <alignment vertical="center"/>
    </xf>
    <xf numFmtId="177" fontId="10" fillId="0" borderId="18" xfId="0" applyNumberFormat="1" applyFont="1" applyBorder="1" applyProtection="1">
      <alignment vertical="center"/>
      <protection locked="0"/>
    </xf>
    <xf numFmtId="177" fontId="10" fillId="0" borderId="1" xfId="0" applyNumberFormat="1" applyFont="1" applyBorder="1" applyProtection="1">
      <alignment vertical="center"/>
      <protection locked="0"/>
    </xf>
    <xf numFmtId="177" fontId="10" fillId="0" borderId="2" xfId="0" applyNumberFormat="1" applyFont="1" applyBorder="1" applyProtection="1">
      <alignment vertical="center"/>
      <protection locked="0"/>
    </xf>
    <xf numFmtId="177" fontId="10" fillId="0" borderId="5" xfId="0" applyNumberFormat="1" applyFont="1" applyBorder="1" applyProtection="1">
      <alignment vertical="center"/>
      <protection locked="0"/>
    </xf>
    <xf numFmtId="177" fontId="10" fillId="0" borderId="6" xfId="0" applyNumberFormat="1" applyFont="1" applyBorder="1" applyProtection="1">
      <alignment vertical="center"/>
      <protection locked="0"/>
    </xf>
    <xf numFmtId="177" fontId="10" fillId="0" borderId="7" xfId="0" applyNumberFormat="1" applyFont="1" applyBorder="1" applyProtection="1">
      <alignment vertical="center"/>
      <protection locked="0"/>
    </xf>
    <xf numFmtId="178" fontId="4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distributed" vertical="center" justifyLastLine="1"/>
    </xf>
    <xf numFmtId="0" fontId="7" fillId="3" borderId="7" xfId="0" applyFont="1" applyFill="1" applyBorder="1" applyAlignment="1">
      <alignment horizontal="distributed" vertical="center" justifyLastLine="1"/>
    </xf>
    <xf numFmtId="177" fontId="10" fillId="0" borderId="18" xfId="0" quotePrefix="1" applyNumberFormat="1" applyFont="1" applyBorder="1" applyAlignment="1" applyProtection="1">
      <alignment horizontal="right" vertical="center"/>
      <protection locked="0"/>
    </xf>
    <xf numFmtId="177" fontId="10" fillId="0" borderId="1" xfId="0" quotePrefix="1" applyNumberFormat="1" applyFont="1" applyBorder="1" applyAlignment="1" applyProtection="1">
      <alignment horizontal="right" vertical="center"/>
      <protection locked="0"/>
    </xf>
    <xf numFmtId="177" fontId="10" fillId="0" borderId="2" xfId="0" quotePrefix="1" applyNumberFormat="1" applyFont="1" applyBorder="1" applyAlignment="1" applyProtection="1">
      <alignment horizontal="right" vertical="center"/>
      <protection locked="0"/>
    </xf>
    <xf numFmtId="177" fontId="10" fillId="0" borderId="5" xfId="0" quotePrefix="1" applyNumberFormat="1" applyFont="1" applyBorder="1" applyAlignment="1" applyProtection="1">
      <alignment horizontal="right" vertical="center"/>
      <protection locked="0"/>
    </xf>
    <xf numFmtId="177" fontId="10" fillId="0" borderId="6" xfId="0" quotePrefix="1" applyNumberFormat="1" applyFont="1" applyBorder="1" applyAlignment="1" applyProtection="1">
      <alignment horizontal="right" vertical="center"/>
      <protection locked="0"/>
    </xf>
    <xf numFmtId="177" fontId="10" fillId="0" borderId="7" xfId="0" quotePrefix="1" applyNumberFormat="1" applyFont="1" applyBorder="1" applyAlignment="1" applyProtection="1">
      <alignment horizontal="right" vertical="center"/>
      <protection locked="0"/>
    </xf>
    <xf numFmtId="0" fontId="7" fillId="3" borderId="0" xfId="0" applyFont="1" applyFill="1" applyAlignment="1">
      <alignment horizontal="left" vertical="center" indent="1"/>
    </xf>
    <xf numFmtId="0" fontId="7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distributed"/>
    </xf>
    <xf numFmtId="9" fontId="11" fillId="0" borderId="22" xfId="0" applyNumberFormat="1" applyFont="1" applyBorder="1" applyAlignment="1" applyProtection="1">
      <alignment horizontal="center" vertical="center"/>
      <protection locked="0"/>
    </xf>
    <xf numFmtId="9" fontId="11" fillId="0" borderId="23" xfId="0" applyNumberFormat="1" applyFont="1" applyBorder="1" applyAlignment="1" applyProtection="1">
      <alignment horizontal="center" vertical="center"/>
      <protection locked="0"/>
    </xf>
    <xf numFmtId="177" fontId="7" fillId="3" borderId="18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/>
    </xf>
    <xf numFmtId="177" fontId="7" fillId="3" borderId="2" xfId="0" applyNumberFormat="1" applyFont="1" applyFill="1" applyBorder="1" applyAlignment="1">
      <alignment horizontal="center" vertical="center"/>
    </xf>
    <xf numFmtId="177" fontId="7" fillId="3" borderId="5" xfId="0" applyNumberFormat="1" applyFont="1" applyFill="1" applyBorder="1" applyAlignment="1">
      <alignment horizontal="center" vertical="center"/>
    </xf>
    <xf numFmtId="177" fontId="7" fillId="3" borderId="6" xfId="0" applyNumberFormat="1" applyFont="1" applyFill="1" applyBorder="1" applyAlignment="1">
      <alignment horizontal="center" vertical="center"/>
    </xf>
    <xf numFmtId="177" fontId="7" fillId="3" borderId="7" xfId="0" applyNumberFormat="1" applyFont="1" applyFill="1" applyBorder="1" applyAlignment="1">
      <alignment horizontal="center" vertical="center"/>
    </xf>
    <xf numFmtId="9" fontId="26" fillId="3" borderId="5" xfId="1" applyFont="1" applyFill="1" applyBorder="1" applyAlignment="1" applyProtection="1">
      <alignment horizontal="center" vertical="center"/>
    </xf>
    <xf numFmtId="9" fontId="26" fillId="3" borderId="6" xfId="1" applyFont="1" applyFill="1" applyBorder="1" applyAlignment="1" applyProtection="1">
      <alignment horizontal="center" vertical="center"/>
    </xf>
    <xf numFmtId="9" fontId="26" fillId="3" borderId="7" xfId="1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>
      <alignment horizontal="distributed" vertical="center" justifyLastLine="1"/>
    </xf>
    <xf numFmtId="0" fontId="7" fillId="3" borderId="21" xfId="0" applyFont="1" applyFill="1" applyBorder="1" applyAlignment="1">
      <alignment horizontal="distributed" vertical="center" justifyLastLine="1"/>
    </xf>
    <xf numFmtId="177" fontId="10" fillId="3" borderId="21" xfId="0" applyNumberFormat="1" applyFont="1" applyFill="1" applyBorder="1">
      <alignment vertical="center"/>
    </xf>
    <xf numFmtId="176" fontId="4" fillId="3" borderId="26" xfId="0" applyNumberFormat="1" applyFont="1" applyFill="1" applyBorder="1" applyAlignment="1">
      <alignment horizontal="center" vertical="center" shrinkToFit="1"/>
    </xf>
    <xf numFmtId="176" fontId="4" fillId="3" borderId="27" xfId="0" applyNumberFormat="1" applyFont="1" applyFill="1" applyBorder="1" applyAlignment="1">
      <alignment horizontal="center" vertical="center" shrinkToFit="1"/>
    </xf>
    <xf numFmtId="176" fontId="4" fillId="3" borderId="28" xfId="0" applyNumberFormat="1" applyFont="1" applyFill="1" applyBorder="1" applyAlignment="1">
      <alignment horizontal="center" vertical="center" shrinkToFit="1"/>
    </xf>
    <xf numFmtId="183" fontId="4" fillId="3" borderId="0" xfId="0" quotePrefix="1" applyNumberFormat="1" applyFont="1" applyFill="1" applyAlignment="1">
      <alignment horizontal="right" vertical="center" shrinkToFit="1"/>
    </xf>
    <xf numFmtId="0" fontId="11" fillId="3" borderId="0" xfId="0" applyFont="1" applyFill="1" applyAlignment="1">
      <alignment horizontal="center" vertical="center"/>
    </xf>
    <xf numFmtId="179" fontId="12" fillId="3" borderId="0" xfId="0" applyNumberFormat="1" applyFont="1" applyFill="1" applyAlignment="1" applyProtection="1">
      <alignment horizontal="center" vertical="center" shrinkToFit="1"/>
      <protection locked="0"/>
    </xf>
    <xf numFmtId="179" fontId="0" fillId="3" borderId="0" xfId="0" applyNumberFormat="1" applyFill="1" applyAlignment="1" applyProtection="1">
      <alignment horizontal="center" vertical="center" shrinkToFit="1"/>
      <protection locked="0"/>
    </xf>
    <xf numFmtId="0" fontId="7" fillId="3" borderId="0" xfId="0" applyFont="1" applyFill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10" fillId="3" borderId="0" xfId="0" applyNumberFormat="1" applyFont="1" applyFill="1" applyAlignment="1">
      <alignment horizontal="left" vertical="center" shrinkToFit="1"/>
    </xf>
    <xf numFmtId="0" fontId="10" fillId="3" borderId="0" xfId="0" applyFont="1" applyFill="1" applyAlignment="1">
      <alignment horizontal="left" vertical="center" shrinkToFit="1"/>
    </xf>
    <xf numFmtId="49" fontId="6" fillId="3" borderId="26" xfId="0" applyNumberFormat="1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top" shrinkToFit="1"/>
    </xf>
    <xf numFmtId="0" fontId="6" fillId="3" borderId="6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distributed"/>
    </xf>
    <xf numFmtId="0" fontId="7" fillId="3" borderId="18" xfId="0" applyFont="1" applyFill="1" applyBorder="1" applyAlignment="1">
      <alignment horizontal="left" vertical="center" indent="1"/>
    </xf>
    <xf numFmtId="0" fontId="7" fillId="3" borderId="1" xfId="0" applyFont="1" applyFill="1" applyBorder="1" applyAlignment="1">
      <alignment horizontal="left" vertical="center" indent="1"/>
    </xf>
    <xf numFmtId="0" fontId="7" fillId="3" borderId="5" xfId="0" applyFont="1" applyFill="1" applyBorder="1" applyAlignment="1">
      <alignment horizontal="left" vertical="center" indent="1"/>
    </xf>
    <xf numFmtId="0" fontId="7" fillId="3" borderId="6" xfId="0" applyFont="1" applyFill="1" applyBorder="1" applyAlignment="1">
      <alignment horizontal="left" vertical="center" indent="1"/>
    </xf>
    <xf numFmtId="0" fontId="4" fillId="3" borderId="18" xfId="0" applyFont="1" applyFill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horizontal="left" vertical="center" wrapText="1" indent="1"/>
    </xf>
    <xf numFmtId="0" fontId="4" fillId="3" borderId="6" xfId="0" applyFont="1" applyFill="1" applyBorder="1" applyAlignment="1">
      <alignment horizontal="left" vertical="center" wrapText="1" indent="1"/>
    </xf>
    <xf numFmtId="0" fontId="4" fillId="3" borderId="7" xfId="0" applyFont="1" applyFill="1" applyBorder="1" applyAlignment="1">
      <alignment horizontal="left" vertical="center" wrapText="1" indent="1"/>
    </xf>
    <xf numFmtId="0" fontId="4" fillId="3" borderId="6" xfId="0" applyFont="1" applyFill="1" applyBorder="1" applyAlignment="1">
      <alignment vertical="top" shrinkToFit="1"/>
    </xf>
    <xf numFmtId="0" fontId="7" fillId="3" borderId="1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1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7" fillId="3" borderId="1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right" vertical="center"/>
    </xf>
    <xf numFmtId="9" fontId="18" fillId="3" borderId="22" xfId="0" applyNumberFormat="1" applyFont="1" applyFill="1" applyBorder="1" applyAlignment="1">
      <alignment horizontal="center" vertical="center"/>
    </xf>
    <xf numFmtId="9" fontId="18" fillId="3" borderId="2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4" xfId="0" applyFont="1" applyFill="1" applyBorder="1">
      <alignment vertical="center"/>
    </xf>
    <xf numFmtId="0" fontId="23" fillId="2" borderId="0" xfId="0" applyFont="1" applyFill="1">
      <alignment vertical="center"/>
    </xf>
    <xf numFmtId="0" fontId="23" fillId="2" borderId="4" xfId="0" applyFont="1" applyFill="1" applyBorder="1">
      <alignment vertical="center"/>
    </xf>
    <xf numFmtId="176" fontId="4" fillId="2" borderId="0" xfId="0" quotePrefix="1" applyNumberFormat="1" applyFont="1" applyFill="1" applyAlignment="1">
      <alignment horizontal="right" vertical="center"/>
    </xf>
    <xf numFmtId="9" fontId="5" fillId="2" borderId="1" xfId="0" applyNumberFormat="1" applyFont="1" applyFill="1" applyBorder="1" applyAlignment="1">
      <alignment vertical="center" shrinkToFit="1"/>
    </xf>
    <xf numFmtId="9" fontId="5" fillId="2" borderId="2" xfId="0" applyNumberFormat="1" applyFont="1" applyFill="1" applyBorder="1" applyAlignment="1">
      <alignment vertical="center" shrinkToFit="1"/>
    </xf>
    <xf numFmtId="9" fontId="5" fillId="2" borderId="6" xfId="0" applyNumberFormat="1" applyFont="1" applyFill="1" applyBorder="1" applyAlignment="1">
      <alignment vertical="center" shrinkToFit="1"/>
    </xf>
    <xf numFmtId="9" fontId="5" fillId="2" borderId="7" xfId="0" applyNumberFormat="1" applyFont="1" applyFill="1" applyBorder="1" applyAlignment="1">
      <alignment vertical="center" shrinkToFit="1"/>
    </xf>
    <xf numFmtId="49" fontId="7" fillId="2" borderId="18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77" fontId="7" fillId="2" borderId="29" xfId="0" applyNumberFormat="1" applyFont="1" applyFill="1" applyBorder="1">
      <alignment vertical="center"/>
    </xf>
    <xf numFmtId="177" fontId="7" fillId="2" borderId="30" xfId="0" applyNumberFormat="1" applyFont="1" applyFill="1" applyBorder="1">
      <alignment vertical="center"/>
    </xf>
    <xf numFmtId="177" fontId="7" fillId="2" borderId="31" xfId="0" applyNumberFormat="1" applyFont="1" applyFill="1" applyBorder="1">
      <alignment vertical="center"/>
    </xf>
    <xf numFmtId="177" fontId="7" fillId="2" borderId="5" xfId="0" applyNumberFormat="1" applyFont="1" applyFill="1" applyBorder="1">
      <alignment vertical="center"/>
    </xf>
    <xf numFmtId="177" fontId="7" fillId="2" borderId="6" xfId="0" applyNumberFormat="1" applyFont="1" applyFill="1" applyBorder="1">
      <alignment vertical="center"/>
    </xf>
    <xf numFmtId="177" fontId="7" fillId="2" borderId="7" xfId="0" applyNumberFormat="1" applyFont="1" applyFill="1" applyBorder="1">
      <alignment vertical="center"/>
    </xf>
    <xf numFmtId="177" fontId="7" fillId="2" borderId="19" xfId="0" applyNumberFormat="1" applyFont="1" applyFill="1" applyBorder="1">
      <alignment vertical="center"/>
    </xf>
    <xf numFmtId="177" fontId="7" fillId="2" borderId="9" xfId="0" applyNumberFormat="1" applyFont="1" applyFill="1" applyBorder="1">
      <alignment vertical="center"/>
    </xf>
    <xf numFmtId="177" fontId="7" fillId="2" borderId="32" xfId="0" applyNumberFormat="1" applyFont="1" applyFill="1" applyBorder="1">
      <alignment vertical="center"/>
    </xf>
    <xf numFmtId="177" fontId="7" fillId="2" borderId="20" xfId="0" applyNumberFormat="1" applyFont="1" applyFill="1" applyBorder="1">
      <alignment vertical="center"/>
    </xf>
    <xf numFmtId="177" fontId="7" fillId="2" borderId="22" xfId="0" applyNumberFormat="1" applyFont="1" applyFill="1" applyBorder="1">
      <alignment vertical="center"/>
    </xf>
    <xf numFmtId="177" fontId="7" fillId="2" borderId="33" xfId="0" applyNumberFormat="1" applyFont="1" applyFill="1" applyBorder="1">
      <alignment vertical="center"/>
    </xf>
    <xf numFmtId="9" fontId="7" fillId="2" borderId="18" xfId="0" applyNumberFormat="1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9" fontId="7" fillId="2" borderId="5" xfId="0" applyNumberFormat="1" applyFont="1" applyFill="1" applyBorder="1" applyAlignment="1">
      <alignment horizontal="center" vertical="center"/>
    </xf>
    <xf numFmtId="9" fontId="7" fillId="2" borderId="6" xfId="0" applyNumberFormat="1" applyFont="1" applyFill="1" applyBorder="1" applyAlignment="1">
      <alignment horizontal="center" vertical="center"/>
    </xf>
    <xf numFmtId="177" fontId="7" fillId="2" borderId="18" xfId="0" applyNumberFormat="1" applyFont="1" applyFill="1" applyBorder="1">
      <alignment vertical="center"/>
    </xf>
    <xf numFmtId="177" fontId="7" fillId="2" borderId="1" xfId="0" applyNumberFormat="1" applyFont="1" applyFill="1" applyBorder="1">
      <alignment vertical="center"/>
    </xf>
    <xf numFmtId="177" fontId="7" fillId="2" borderId="2" xfId="0" applyNumberFormat="1" applyFont="1" applyFill="1" applyBorder="1">
      <alignment vertical="center"/>
    </xf>
    <xf numFmtId="177" fontId="7" fillId="2" borderId="48" xfId="0" applyNumberFormat="1" applyFont="1" applyFill="1" applyBorder="1">
      <alignment vertical="center"/>
    </xf>
    <xf numFmtId="177" fontId="7" fillId="2" borderId="49" xfId="0" applyNumberFormat="1" applyFont="1" applyFill="1" applyBorder="1">
      <alignment vertical="center"/>
    </xf>
    <xf numFmtId="177" fontId="7" fillId="2" borderId="50" xfId="0" applyNumberFormat="1" applyFont="1" applyFill="1" applyBorder="1">
      <alignment vertical="center"/>
    </xf>
    <xf numFmtId="177" fontId="7" fillId="2" borderId="3" xfId="0" applyNumberFormat="1" applyFont="1" applyFill="1" applyBorder="1">
      <alignment vertical="center"/>
    </xf>
    <xf numFmtId="177" fontId="7" fillId="2" borderId="0" xfId="0" applyNumberFormat="1" applyFont="1" applyFill="1">
      <alignment vertical="center"/>
    </xf>
    <xf numFmtId="177" fontId="7" fillId="2" borderId="4" xfId="0" applyNumberFormat="1" applyFont="1" applyFill="1" applyBorder="1">
      <alignment vertical="center"/>
    </xf>
    <xf numFmtId="49" fontId="5" fillId="2" borderId="0" xfId="0" applyNumberFormat="1" applyFont="1" applyFill="1" applyAlignment="1"/>
    <xf numFmtId="49" fontId="5" fillId="2" borderId="6" xfId="0" applyNumberFormat="1" applyFont="1" applyFill="1" applyBorder="1" applyAlignment="1"/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9" fontId="5" fillId="0" borderId="46" xfId="0" applyNumberFormat="1" applyFont="1" applyBorder="1" applyAlignment="1" applyProtection="1">
      <alignment horizontal="center" vertical="center" shrinkToFit="1"/>
      <protection locked="0"/>
    </xf>
    <xf numFmtId="180" fontId="7" fillId="0" borderId="37" xfId="0" applyNumberFormat="1" applyFont="1" applyBorder="1" applyProtection="1">
      <alignment vertical="center"/>
      <protection locked="0"/>
    </xf>
    <xf numFmtId="180" fontId="7" fillId="0" borderId="38" xfId="0" applyNumberFormat="1" applyFont="1" applyBorder="1" applyProtection="1">
      <alignment vertical="center"/>
      <protection locked="0"/>
    </xf>
    <xf numFmtId="180" fontId="7" fillId="0" borderId="39" xfId="0" applyNumberFormat="1" applyFont="1" applyBorder="1" applyProtection="1">
      <alignment vertical="center"/>
      <protection locked="0"/>
    </xf>
    <xf numFmtId="177" fontId="7" fillId="2" borderId="29" xfId="0" applyNumberFormat="1" applyFont="1" applyFill="1" applyBorder="1" applyAlignment="1">
      <alignment horizontal="center" vertical="center"/>
    </xf>
    <xf numFmtId="177" fontId="7" fillId="2" borderId="30" xfId="0" applyNumberFormat="1" applyFont="1" applyFill="1" applyBorder="1" applyAlignment="1">
      <alignment horizontal="center" vertical="center"/>
    </xf>
    <xf numFmtId="177" fontId="7" fillId="2" borderId="31" xfId="0" applyNumberFormat="1" applyFont="1" applyFill="1" applyBorder="1" applyAlignment="1">
      <alignment horizontal="center" vertical="center"/>
    </xf>
    <xf numFmtId="177" fontId="7" fillId="2" borderId="5" xfId="0" applyNumberFormat="1" applyFont="1" applyFill="1" applyBorder="1" applyAlignment="1">
      <alignment horizontal="center" vertical="center"/>
    </xf>
    <xf numFmtId="177" fontId="7" fillId="2" borderId="6" xfId="0" applyNumberFormat="1" applyFont="1" applyFill="1" applyBorder="1" applyAlignment="1">
      <alignment horizontal="center" vertical="center"/>
    </xf>
    <xf numFmtId="177" fontId="7" fillId="2" borderId="7" xfId="0" applyNumberFormat="1" applyFont="1" applyFill="1" applyBorder="1" applyAlignment="1">
      <alignment horizontal="center" vertical="center"/>
    </xf>
    <xf numFmtId="9" fontId="5" fillId="0" borderId="51" xfId="0" applyNumberFormat="1" applyFont="1" applyBorder="1" applyAlignment="1" applyProtection="1">
      <alignment horizontal="center" vertical="center" shrinkToFit="1"/>
      <protection locked="0"/>
    </xf>
    <xf numFmtId="180" fontId="7" fillId="0" borderId="52" xfId="0" applyNumberFormat="1" applyFont="1" applyBorder="1" applyProtection="1">
      <alignment vertical="center"/>
      <protection locked="0"/>
    </xf>
    <xf numFmtId="180" fontId="7" fillId="0" borderId="53" xfId="0" applyNumberFormat="1" applyFont="1" applyBorder="1" applyProtection="1">
      <alignment vertical="center"/>
      <protection locked="0"/>
    </xf>
    <xf numFmtId="180" fontId="7" fillId="0" borderId="54" xfId="0" applyNumberFormat="1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0" fontId="4" fillId="0" borderId="38" xfId="0" applyFont="1" applyBorder="1" applyProtection="1">
      <alignment vertical="center"/>
      <protection locked="0"/>
    </xf>
    <xf numFmtId="0" fontId="4" fillId="0" borderId="39" xfId="0" applyFont="1" applyBorder="1" applyProtection="1">
      <alignment vertical="center"/>
      <protection locked="0"/>
    </xf>
    <xf numFmtId="181" fontId="7" fillId="0" borderId="37" xfId="2" applyNumberFormat="1" applyFont="1" applyFill="1" applyBorder="1" applyProtection="1">
      <alignment vertical="center"/>
      <protection locked="0"/>
    </xf>
    <xf numFmtId="181" fontId="7" fillId="0" borderId="38" xfId="2" applyNumberFormat="1" applyFont="1" applyFill="1" applyBorder="1" applyProtection="1">
      <alignment vertical="center"/>
      <protection locked="0"/>
    </xf>
    <xf numFmtId="181" fontId="7" fillId="0" borderId="39" xfId="2" applyNumberFormat="1" applyFont="1" applyFill="1" applyBorder="1" applyProtection="1">
      <alignment vertical="center"/>
      <protection locked="0"/>
    </xf>
    <xf numFmtId="177" fontId="7" fillId="0" borderId="37" xfId="0" applyNumberFormat="1" applyFont="1" applyBorder="1" applyAlignment="1" applyProtection="1">
      <alignment horizontal="center" vertical="center"/>
      <protection locked="0"/>
    </xf>
    <xf numFmtId="177" fontId="7" fillId="0" borderId="39" xfId="0" applyNumberFormat="1" applyFont="1" applyBorder="1" applyAlignment="1" applyProtection="1">
      <alignment horizontal="center" vertical="center"/>
      <protection locked="0"/>
    </xf>
    <xf numFmtId="180" fontId="7" fillId="0" borderId="43" xfId="0" applyNumberFormat="1" applyFont="1" applyBorder="1" applyProtection="1">
      <alignment vertical="center"/>
      <protection locked="0"/>
    </xf>
    <xf numFmtId="180" fontId="7" fillId="0" borderId="14" xfId="0" applyNumberFormat="1" applyFont="1" applyBorder="1" applyProtection="1">
      <alignment vertical="center"/>
      <protection locked="0"/>
    </xf>
    <xf numFmtId="180" fontId="7" fillId="0" borderId="44" xfId="0" applyNumberFormat="1" applyFont="1" applyBorder="1" applyProtection="1">
      <alignment vertical="center"/>
      <protection locked="0"/>
    </xf>
    <xf numFmtId="177" fontId="7" fillId="0" borderId="37" xfId="0" applyNumberFormat="1" applyFont="1" applyBorder="1" applyProtection="1">
      <alignment vertical="center"/>
      <protection locked="0"/>
    </xf>
    <xf numFmtId="177" fontId="7" fillId="0" borderId="38" xfId="0" applyNumberFormat="1" applyFont="1" applyBorder="1" applyProtection="1">
      <alignment vertical="center"/>
      <protection locked="0"/>
    </xf>
    <xf numFmtId="177" fontId="7" fillId="0" borderId="39" xfId="0" applyNumberFormat="1" applyFont="1" applyBorder="1" applyProtection="1">
      <alignment vertical="center"/>
      <protection locked="0"/>
    </xf>
    <xf numFmtId="0" fontId="4" fillId="0" borderId="40" xfId="0" applyFont="1" applyBorder="1" applyProtection="1">
      <alignment vertical="center"/>
      <protection locked="0"/>
    </xf>
    <xf numFmtId="0" fontId="4" fillId="0" borderId="41" xfId="0" applyFont="1" applyBorder="1" applyProtection="1">
      <alignment vertical="center"/>
      <protection locked="0"/>
    </xf>
    <xf numFmtId="0" fontId="4" fillId="0" borderId="42" xfId="0" applyFont="1" applyBorder="1" applyProtection="1">
      <alignment vertical="center"/>
      <protection locked="0"/>
    </xf>
    <xf numFmtId="181" fontId="7" fillId="0" borderId="40" xfId="2" applyNumberFormat="1" applyFont="1" applyFill="1" applyBorder="1" applyProtection="1">
      <alignment vertical="center"/>
      <protection locked="0"/>
    </xf>
    <xf numFmtId="181" fontId="7" fillId="0" borderId="41" xfId="2" applyNumberFormat="1" applyFont="1" applyFill="1" applyBorder="1" applyProtection="1">
      <alignment vertical="center"/>
      <protection locked="0"/>
    </xf>
    <xf numFmtId="181" fontId="7" fillId="0" borderId="42" xfId="2" applyNumberFormat="1" applyFont="1" applyFill="1" applyBorder="1" applyProtection="1">
      <alignment vertical="center"/>
      <protection locked="0"/>
    </xf>
    <xf numFmtId="177" fontId="7" fillId="0" borderId="40" xfId="0" applyNumberFormat="1" applyFont="1" applyBorder="1" applyAlignment="1" applyProtection="1">
      <alignment horizontal="center" vertical="center"/>
      <protection locked="0"/>
    </xf>
    <xf numFmtId="177" fontId="7" fillId="0" borderId="42" xfId="0" applyNumberFormat="1" applyFont="1" applyBorder="1" applyAlignment="1" applyProtection="1">
      <alignment horizontal="center" vertical="center"/>
      <protection locked="0"/>
    </xf>
    <xf numFmtId="49" fontId="7" fillId="2" borderId="18" xfId="0" applyNumberFormat="1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left" vertical="center" indent="1"/>
    </xf>
    <xf numFmtId="49" fontId="7" fillId="2" borderId="3" xfId="0" applyNumberFormat="1" applyFont="1" applyFill="1" applyBorder="1" applyAlignment="1">
      <alignment horizontal="left" vertical="center" indent="1"/>
    </xf>
    <xf numFmtId="49" fontId="7" fillId="2" borderId="0" xfId="0" applyNumberFormat="1" applyFont="1" applyFill="1" applyAlignment="1">
      <alignment horizontal="left" vertical="center" indent="1"/>
    </xf>
    <xf numFmtId="49" fontId="7" fillId="2" borderId="5" xfId="0" applyNumberFormat="1" applyFont="1" applyFill="1" applyBorder="1" applyAlignment="1">
      <alignment horizontal="left" vertical="center" indent="1"/>
    </xf>
    <xf numFmtId="49" fontId="7" fillId="2" borderId="6" xfId="0" applyNumberFormat="1" applyFont="1" applyFill="1" applyBorder="1" applyAlignment="1">
      <alignment horizontal="left" vertical="center" indent="1"/>
    </xf>
    <xf numFmtId="49" fontId="7" fillId="2" borderId="1" xfId="0" applyNumberFormat="1" applyFont="1" applyFill="1" applyBorder="1">
      <alignment vertical="center"/>
    </xf>
    <xf numFmtId="49" fontId="7" fillId="2" borderId="2" xfId="0" applyNumberFormat="1" applyFont="1" applyFill="1" applyBorder="1">
      <alignment vertical="center"/>
    </xf>
    <xf numFmtId="49" fontId="7" fillId="2" borderId="0" xfId="0" applyNumberFormat="1" applyFont="1" applyFill="1">
      <alignment vertical="center"/>
    </xf>
    <xf numFmtId="49" fontId="7" fillId="2" borderId="4" xfId="0" applyNumberFormat="1" applyFont="1" applyFill="1" applyBorder="1">
      <alignment vertical="center"/>
    </xf>
    <xf numFmtId="49" fontId="7" fillId="2" borderId="6" xfId="0" applyNumberFormat="1" applyFont="1" applyFill="1" applyBorder="1">
      <alignment vertical="center"/>
    </xf>
    <xf numFmtId="49" fontId="7" fillId="2" borderId="7" xfId="0" applyNumberFormat="1" applyFont="1" applyFill="1" applyBorder="1">
      <alignment vertical="center"/>
    </xf>
    <xf numFmtId="49" fontId="7" fillId="2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right" vertical="center"/>
    </xf>
    <xf numFmtId="49" fontId="7" fillId="2" borderId="6" xfId="0" applyNumberFormat="1" applyFont="1" applyFill="1" applyBorder="1" applyAlignment="1">
      <alignment horizontal="right" vertical="center"/>
    </xf>
    <xf numFmtId="0" fontId="4" fillId="2" borderId="37" xfId="0" applyFont="1" applyFill="1" applyBorder="1">
      <alignment vertical="center"/>
    </xf>
    <xf numFmtId="0" fontId="4" fillId="2" borderId="38" xfId="0" applyFont="1" applyFill="1" applyBorder="1">
      <alignment vertical="center"/>
    </xf>
    <xf numFmtId="0" fontId="4" fillId="2" borderId="39" xfId="0" applyFont="1" applyFill="1" applyBorder="1">
      <alignment vertical="center"/>
    </xf>
    <xf numFmtId="0" fontId="4" fillId="2" borderId="40" xfId="0" applyFont="1" applyFill="1" applyBorder="1">
      <alignment vertical="center"/>
    </xf>
    <xf numFmtId="0" fontId="4" fillId="2" borderId="41" xfId="0" applyFont="1" applyFill="1" applyBorder="1">
      <alignment vertical="center"/>
    </xf>
    <xf numFmtId="0" fontId="4" fillId="2" borderId="42" xfId="0" applyFont="1" applyFill="1" applyBorder="1">
      <alignment vertical="center"/>
    </xf>
    <xf numFmtId="181" fontId="7" fillId="2" borderId="37" xfId="2" applyNumberFormat="1" applyFont="1" applyFill="1" applyBorder="1" applyProtection="1">
      <alignment vertical="center"/>
    </xf>
    <xf numFmtId="181" fontId="7" fillId="2" borderId="38" xfId="2" applyNumberFormat="1" applyFont="1" applyFill="1" applyBorder="1" applyProtection="1">
      <alignment vertical="center"/>
    </xf>
    <xf numFmtId="181" fontId="7" fillId="2" borderId="39" xfId="2" applyNumberFormat="1" applyFont="1" applyFill="1" applyBorder="1" applyProtection="1">
      <alignment vertical="center"/>
    </xf>
    <xf numFmtId="181" fontId="7" fillId="2" borderId="40" xfId="2" applyNumberFormat="1" applyFont="1" applyFill="1" applyBorder="1" applyProtection="1">
      <alignment vertical="center"/>
    </xf>
    <xf numFmtId="181" fontId="7" fillId="2" borderId="41" xfId="2" applyNumberFormat="1" applyFont="1" applyFill="1" applyBorder="1" applyProtection="1">
      <alignment vertical="center"/>
    </xf>
    <xf numFmtId="181" fontId="7" fillId="2" borderId="42" xfId="2" applyNumberFormat="1" applyFont="1" applyFill="1" applyBorder="1" applyProtection="1">
      <alignment vertical="center"/>
    </xf>
    <xf numFmtId="177" fontId="7" fillId="2" borderId="37" xfId="0" applyNumberFormat="1" applyFont="1" applyFill="1" applyBorder="1" applyAlignment="1">
      <alignment horizontal="center" vertical="center"/>
    </xf>
    <xf numFmtId="177" fontId="7" fillId="2" borderId="39" xfId="0" applyNumberFormat="1" applyFont="1" applyFill="1" applyBorder="1" applyAlignment="1">
      <alignment horizontal="center" vertical="center"/>
    </xf>
    <xf numFmtId="177" fontId="7" fillId="2" borderId="40" xfId="0" applyNumberFormat="1" applyFont="1" applyFill="1" applyBorder="1" applyAlignment="1">
      <alignment horizontal="center" vertical="center"/>
    </xf>
    <xf numFmtId="177" fontId="7" fillId="2" borderId="42" xfId="0" applyNumberFormat="1" applyFont="1" applyFill="1" applyBorder="1" applyAlignment="1">
      <alignment horizontal="center" vertical="center"/>
    </xf>
    <xf numFmtId="180" fontId="7" fillId="2" borderId="37" xfId="0" applyNumberFormat="1" applyFont="1" applyFill="1" applyBorder="1">
      <alignment vertical="center"/>
    </xf>
    <xf numFmtId="180" fontId="7" fillId="2" borderId="38" xfId="0" applyNumberFormat="1" applyFont="1" applyFill="1" applyBorder="1">
      <alignment vertical="center"/>
    </xf>
    <xf numFmtId="180" fontId="7" fillId="2" borderId="39" xfId="0" applyNumberFormat="1" applyFont="1" applyFill="1" applyBorder="1">
      <alignment vertical="center"/>
    </xf>
    <xf numFmtId="180" fontId="7" fillId="2" borderId="43" xfId="0" applyNumberFormat="1" applyFont="1" applyFill="1" applyBorder="1">
      <alignment vertical="center"/>
    </xf>
    <xf numFmtId="180" fontId="7" fillId="2" borderId="14" xfId="0" applyNumberFormat="1" applyFont="1" applyFill="1" applyBorder="1">
      <alignment vertical="center"/>
    </xf>
    <xf numFmtId="180" fontId="7" fillId="2" borderId="44" xfId="0" applyNumberFormat="1" applyFont="1" applyFill="1" applyBorder="1">
      <alignment vertical="center"/>
    </xf>
    <xf numFmtId="9" fontId="5" fillId="2" borderId="46" xfId="0" applyNumberFormat="1" applyFont="1" applyFill="1" applyBorder="1" applyAlignment="1">
      <alignment horizontal="center" vertical="center" shrinkToFit="1"/>
    </xf>
    <xf numFmtId="9" fontId="5" fillId="2" borderId="51" xfId="0" applyNumberFormat="1" applyFont="1" applyFill="1" applyBorder="1" applyAlignment="1">
      <alignment horizontal="center" vertical="center" shrinkToFit="1"/>
    </xf>
    <xf numFmtId="180" fontId="7" fillId="2" borderId="52" xfId="0" applyNumberFormat="1" applyFont="1" applyFill="1" applyBorder="1">
      <alignment vertical="center"/>
    </xf>
    <xf numFmtId="180" fontId="7" fillId="2" borderId="53" xfId="0" applyNumberFormat="1" applyFont="1" applyFill="1" applyBorder="1">
      <alignment vertical="center"/>
    </xf>
    <xf numFmtId="180" fontId="7" fillId="2" borderId="54" xfId="0" applyNumberFormat="1" applyFont="1" applyFill="1" applyBorder="1">
      <alignment vertical="center"/>
    </xf>
    <xf numFmtId="0" fontId="4" fillId="2" borderId="0" xfId="0" applyFont="1" applyFill="1" applyAlignment="1">
      <alignment vertical="top" shrinkToFit="1"/>
    </xf>
    <xf numFmtId="0" fontId="4" fillId="2" borderId="6" xfId="0" applyFont="1" applyFill="1" applyBorder="1" applyAlignment="1">
      <alignment vertical="top" shrinkToFit="1"/>
    </xf>
    <xf numFmtId="0" fontId="13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distributed" vertical="top"/>
    </xf>
    <xf numFmtId="0" fontId="5" fillId="2" borderId="6" xfId="0" applyFont="1" applyFill="1" applyBorder="1" applyAlignment="1">
      <alignment horizontal="distributed" vertical="top"/>
    </xf>
    <xf numFmtId="0" fontId="7" fillId="2" borderId="1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77" fontId="7" fillId="2" borderId="18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/>
    </xf>
    <xf numFmtId="0" fontId="4" fillId="2" borderId="34" xfId="0" applyFont="1" applyFill="1" applyBorder="1">
      <alignment vertical="center"/>
    </xf>
    <xf numFmtId="0" fontId="4" fillId="2" borderId="35" xfId="0" applyFont="1" applyFill="1" applyBorder="1">
      <alignment vertical="center"/>
    </xf>
    <xf numFmtId="0" fontId="4" fillId="2" borderId="36" xfId="0" applyFont="1" applyFill="1" applyBorder="1">
      <alignment vertical="center"/>
    </xf>
    <xf numFmtId="181" fontId="7" fillId="2" borderId="34" xfId="2" applyNumberFormat="1" applyFont="1" applyFill="1" applyBorder="1" applyProtection="1">
      <alignment vertical="center"/>
    </xf>
    <xf numFmtId="181" fontId="7" fillId="2" borderId="35" xfId="2" applyNumberFormat="1" applyFont="1" applyFill="1" applyBorder="1" applyProtection="1">
      <alignment vertical="center"/>
    </xf>
    <xf numFmtId="181" fontId="7" fillId="2" borderId="36" xfId="2" applyNumberFormat="1" applyFont="1" applyFill="1" applyBorder="1" applyProtection="1">
      <alignment vertical="center"/>
    </xf>
    <xf numFmtId="177" fontId="7" fillId="2" borderId="34" xfId="0" applyNumberFormat="1" applyFont="1" applyFill="1" applyBorder="1" applyAlignment="1">
      <alignment horizontal="center" vertical="center"/>
    </xf>
    <xf numFmtId="177" fontId="7" fillId="2" borderId="36" xfId="0" applyNumberFormat="1" applyFont="1" applyFill="1" applyBorder="1" applyAlignment="1">
      <alignment horizontal="center" vertical="center"/>
    </xf>
    <xf numFmtId="180" fontId="7" fillId="2" borderId="34" xfId="0" applyNumberFormat="1" applyFont="1" applyFill="1" applyBorder="1">
      <alignment vertical="center"/>
    </xf>
    <xf numFmtId="180" fontId="7" fillId="2" borderId="35" xfId="0" applyNumberFormat="1" applyFont="1" applyFill="1" applyBorder="1">
      <alignment vertical="center"/>
    </xf>
    <xf numFmtId="180" fontId="7" fillId="2" borderId="36" xfId="0" applyNumberFormat="1" applyFont="1" applyFill="1" applyBorder="1">
      <alignment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7" xfId="0" applyFont="1" applyFill="1" applyBorder="1">
      <alignment vertical="center"/>
    </xf>
    <xf numFmtId="177" fontId="7" fillId="2" borderId="24" xfId="0" applyNumberFormat="1" applyFont="1" applyFill="1" applyBorder="1" applyAlignment="1">
      <alignment horizontal="center" vertical="center"/>
    </xf>
    <xf numFmtId="177" fontId="7" fillId="2" borderId="25" xfId="0" applyNumberFormat="1" applyFont="1" applyFill="1" applyBorder="1" applyAlignment="1">
      <alignment horizontal="center" vertical="center"/>
    </xf>
    <xf numFmtId="177" fontId="14" fillId="2" borderId="18" xfId="0" applyNumberFormat="1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177" fontId="14" fillId="2" borderId="2" xfId="0" applyNumberFormat="1" applyFont="1" applyFill="1" applyBorder="1" applyAlignment="1">
      <alignment horizontal="center" vertical="center"/>
    </xf>
    <xf numFmtId="177" fontId="14" fillId="2" borderId="5" xfId="0" applyNumberFormat="1" applyFont="1" applyFill="1" applyBorder="1" applyAlignment="1">
      <alignment horizontal="center" vertical="center"/>
    </xf>
    <xf numFmtId="177" fontId="14" fillId="2" borderId="6" xfId="0" applyNumberFormat="1" applyFont="1" applyFill="1" applyBorder="1" applyAlignment="1">
      <alignment horizontal="center" vertical="center"/>
    </xf>
    <xf numFmtId="177" fontId="14" fillId="2" borderId="7" xfId="0" applyNumberFormat="1" applyFont="1" applyFill="1" applyBorder="1" applyAlignment="1">
      <alignment horizontal="center" vertical="center"/>
    </xf>
    <xf numFmtId="9" fontId="5" fillId="2" borderId="45" xfId="0" applyNumberFormat="1" applyFont="1" applyFill="1" applyBorder="1" applyAlignment="1">
      <alignment horizontal="center" vertical="center" shrinkToFit="1"/>
    </xf>
    <xf numFmtId="9" fontId="5" fillId="2" borderId="47" xfId="0" applyNumberFormat="1" applyFont="1" applyFill="1" applyBorder="1" applyAlignment="1">
      <alignment horizontal="center" vertical="center" shrinkToFit="1"/>
    </xf>
    <xf numFmtId="176" fontId="4" fillId="2" borderId="0" xfId="0" applyNumberFormat="1" applyFont="1" applyFill="1" applyAlignment="1">
      <alignment horizontal="right" vertical="center"/>
    </xf>
    <xf numFmtId="0" fontId="27" fillId="2" borderId="0" xfId="0" applyFont="1" applyFill="1">
      <alignment vertical="center"/>
    </xf>
    <xf numFmtId="0" fontId="4" fillId="0" borderId="34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181" fontId="7" fillId="0" borderId="34" xfId="2" applyNumberFormat="1" applyFont="1" applyFill="1" applyBorder="1" applyProtection="1">
      <alignment vertical="center"/>
      <protection locked="0"/>
    </xf>
    <xf numFmtId="181" fontId="7" fillId="0" borderId="35" xfId="2" applyNumberFormat="1" applyFont="1" applyFill="1" applyBorder="1" applyProtection="1">
      <alignment vertical="center"/>
      <protection locked="0"/>
    </xf>
    <xf numFmtId="181" fontId="7" fillId="0" borderId="36" xfId="2" applyNumberFormat="1" applyFont="1" applyFill="1" applyBorder="1" applyProtection="1">
      <alignment vertical="center"/>
      <protection locked="0"/>
    </xf>
    <xf numFmtId="177" fontId="7" fillId="0" borderId="34" xfId="0" applyNumberFormat="1" applyFont="1" applyBorder="1" applyAlignment="1" applyProtection="1">
      <alignment horizontal="center" vertical="center"/>
      <protection locked="0"/>
    </xf>
    <xf numFmtId="177" fontId="7" fillId="0" borderId="36" xfId="0" applyNumberFormat="1" applyFont="1" applyBorder="1" applyAlignment="1" applyProtection="1">
      <alignment horizontal="center" vertical="center"/>
      <protection locked="0"/>
    </xf>
    <xf numFmtId="180" fontId="7" fillId="0" borderId="34" xfId="0" applyNumberFormat="1" applyFont="1" applyBorder="1" applyProtection="1">
      <alignment vertical="center"/>
      <protection locked="0"/>
    </xf>
    <xf numFmtId="180" fontId="7" fillId="0" borderId="35" xfId="0" applyNumberFormat="1" applyFont="1" applyBorder="1" applyProtection="1">
      <alignment vertical="center"/>
      <protection locked="0"/>
    </xf>
    <xf numFmtId="180" fontId="7" fillId="0" borderId="36" xfId="0" applyNumberFormat="1" applyFont="1" applyBorder="1" applyProtection="1">
      <alignment vertical="center"/>
      <protection locked="0"/>
    </xf>
    <xf numFmtId="176" fontId="4" fillId="2" borderId="26" xfId="0" applyNumberFormat="1" applyFont="1" applyFill="1" applyBorder="1" applyAlignment="1">
      <alignment horizontal="center" vertical="center" shrinkToFit="1"/>
    </xf>
    <xf numFmtId="176" fontId="4" fillId="2" borderId="27" xfId="0" applyNumberFormat="1" applyFont="1" applyFill="1" applyBorder="1" applyAlignment="1">
      <alignment horizontal="center" vertical="center" shrinkToFit="1"/>
    </xf>
    <xf numFmtId="176" fontId="4" fillId="2" borderId="28" xfId="0" applyNumberFormat="1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9" fontId="5" fillId="0" borderId="45" xfId="0" applyNumberFormat="1" applyFont="1" applyBorder="1" applyAlignment="1" applyProtection="1">
      <alignment horizontal="center" vertical="center" shrinkToFit="1"/>
      <protection locked="0"/>
    </xf>
    <xf numFmtId="9" fontId="5" fillId="0" borderId="47" xfId="0" applyNumberFormat="1" applyFont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>
      <alignment vertical="center"/>
    </xf>
    <xf numFmtId="0" fontId="4" fillId="2" borderId="18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left" vertical="center" wrapText="1" indent="1"/>
    </xf>
    <xf numFmtId="0" fontId="4" fillId="2" borderId="7" xfId="0" applyFont="1" applyFill="1" applyBorder="1" applyAlignment="1">
      <alignment horizontal="left" vertical="center" wrapText="1" indent="1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49" fontId="6" fillId="2" borderId="26" xfId="0" applyNumberFormat="1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83" fontId="4" fillId="2" borderId="0" xfId="0" quotePrefix="1" applyNumberFormat="1" applyFont="1" applyFill="1" applyAlignment="1">
      <alignment horizontal="right" vertical="center" shrinkToFit="1"/>
    </xf>
    <xf numFmtId="49" fontId="10" fillId="2" borderId="0" xfId="0" applyNumberFormat="1" applyFont="1" applyFill="1" applyAlignment="1">
      <alignment horizontal="left" vertical="center" shrinkToFit="1"/>
    </xf>
    <xf numFmtId="0" fontId="10" fillId="2" borderId="0" xfId="0" applyFont="1" applyFill="1" applyAlignment="1">
      <alignment horizontal="left" vertical="center" shrinkToFit="1"/>
    </xf>
  </cellXfs>
  <cellStyles count="3">
    <cellStyle name="パーセント" xfId="1" builtinId="5"/>
    <cellStyle name="桁区切り" xfId="2" builtinId="6"/>
    <cellStyle name="標準" xfId="0" builtinId="0"/>
  </cellStyles>
  <dxfs count="12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theme="0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theme="0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theme="0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dxfs>
  <tableStyles count="0" defaultTableStyle="TableStyleMedium2" defaultPivotStyle="PivotStyleLight16"/>
  <colors>
    <mruColors>
      <color rgb="FFCCFFFF"/>
      <color rgb="FFFFCC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42</xdr:col>
      <xdr:colOff>0</xdr:colOff>
      <xdr:row>12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4173969-D62B-4D73-8604-A546C289BF61}"/>
            </a:ext>
          </a:extLst>
        </xdr:cNvPr>
        <xdr:cNvSpPr txBox="1"/>
      </xdr:nvSpPr>
      <xdr:spPr>
        <a:xfrm>
          <a:off x="11144250" y="645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41</xdr:col>
      <xdr:colOff>257175</xdr:colOff>
      <xdr:row>0</xdr:row>
      <xdr:rowOff>76200</xdr:rowOff>
    </xdr:from>
    <xdr:to>
      <xdr:col>53</xdr:col>
      <xdr:colOff>76200</xdr:colOff>
      <xdr:row>8</xdr:row>
      <xdr:rowOff>257175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6F7FEED-75AB-4AD8-A5CF-96D59639AC0C}"/>
            </a:ext>
          </a:extLst>
        </xdr:cNvPr>
        <xdr:cNvSpPr txBox="1"/>
      </xdr:nvSpPr>
      <xdr:spPr>
        <a:xfrm>
          <a:off x="11125200" y="76200"/>
          <a:ext cx="3257550" cy="2076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コメント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en-US" sz="1100" u="sng"/>
            <a:t>白いセル内のみ、入力をして下さい。</a:t>
          </a:r>
          <a:endParaRPr kumimoji="1" lang="en-US" altLang="ja-JP" sz="1100" u="sng"/>
        </a:p>
        <a:p>
          <a:endParaRPr kumimoji="1" lang="en-US" altLang="ja-JP" sz="1100"/>
        </a:p>
        <a:p>
          <a:r>
            <a:rPr kumimoji="1" lang="ja-JP" altLang="en-US" sz="1100"/>
            <a:t>エラーメッセージがでた時は、</a:t>
          </a:r>
          <a:endParaRPr kumimoji="1" lang="en-US" altLang="ja-JP" sz="1100"/>
        </a:p>
        <a:p>
          <a:r>
            <a:rPr kumimoji="1" lang="ja-JP" altLang="en-US" sz="1100"/>
            <a:t>それぞれ確認をして下さい。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ご不明な時は、当社までご確認ください。</a:t>
          </a:r>
        </a:p>
        <a:p>
          <a:r>
            <a:rPr kumimoji="1" lang="ja-JP" altLang="en-US" sz="1100"/>
            <a:t>関東支店　</a:t>
          </a:r>
          <a:r>
            <a:rPr kumimoji="1" lang="en-US" altLang="ja-JP" sz="1100"/>
            <a:t>TEL 03-5830-9230 </a:t>
          </a:r>
        </a:p>
        <a:p>
          <a:r>
            <a:rPr kumimoji="1" lang="ja-JP" altLang="en-US" sz="1100"/>
            <a:t>福岡支店　</a:t>
          </a:r>
          <a:r>
            <a:rPr kumimoji="1" lang="en-US" altLang="ja-JP" sz="1100"/>
            <a:t>TEL 092-781-5330 </a:t>
          </a:r>
        </a:p>
      </xdr:txBody>
    </xdr:sp>
    <xdr:clientData/>
  </xdr:twoCellAnchor>
  <xdr:oneCellAnchor>
    <xdr:from>
      <xdr:col>42</xdr:col>
      <xdr:colOff>0</xdr:colOff>
      <xdr:row>47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91BE04F-780C-48E6-BDA8-DD4A1F77EE0D}"/>
            </a:ext>
          </a:extLst>
        </xdr:cNvPr>
        <xdr:cNvSpPr txBox="1"/>
      </xdr:nvSpPr>
      <xdr:spPr>
        <a:xfrm>
          <a:off x="111442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114300</xdr:colOff>
      <xdr:row>12</xdr:row>
      <xdr:rowOff>0</xdr:rowOff>
    </xdr:from>
    <xdr:ext cx="5267325" cy="398145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EE87685-ADB1-4BA3-8242-DD0A83723B7F}"/>
            </a:ext>
          </a:extLst>
        </xdr:cNvPr>
        <xdr:cNvSpPr txBox="1"/>
      </xdr:nvSpPr>
      <xdr:spPr>
        <a:xfrm>
          <a:off x="5410200" y="2962275"/>
          <a:ext cx="5267325" cy="3981450"/>
        </a:xfrm>
        <a:prstGeom prst="rect">
          <a:avLst/>
        </a:prstGeom>
        <a:solidFill>
          <a:srgbClr val="FFCC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numCol="1" rtlCol="0" anchor="t">
          <a:noAutofit/>
        </a:bodyPr>
        <a:lstStyle/>
        <a:p>
          <a:pPr algn="l" fontAlgn="t">
            <a:lnSpc>
              <a:spcPts val="1300"/>
            </a:lnSpc>
          </a:pP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入力方法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１．この請求書様式は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請負工事用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です。その他の請求はその他用（単価契約・物品等）の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様式を使用して下さい。（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[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請求書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請負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)]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シート参照）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２．注文書に記載している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注文書№、工事名称、請負金額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をそれぞれ入力して下さい。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取引先コード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は、注文書の社名の下に記載されている４桁の数字です。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３．請負金額が税抜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100,000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円未満の場合は、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見積書または内訳書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を添付して下さい。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また、工事コード及び工事名称については当社担当に確認して下さい。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４．注文書の控除条件に「契約分の保留金として毎月の支払金額より</a:t>
          </a: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100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分の</a:t>
          </a: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10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を控除いた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します」と記載されている場合は、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⑤欄で</a:t>
          </a:r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90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％を選択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して下さい。（プルダウンリストから選択）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５．累計出来高は当社担当者と打合せの上、金額を入力して下さい。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提出方法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１．印刷すると白黒で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部（請求者控・太平洋テクノ宛）出力されます。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太平洋テクノ宛（提出用）を１部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提出して下さい。（必ず押印をして下さい）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２．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毎月３日までに、各支店に提出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１．</a:t>
          </a:r>
          <a:r>
            <a:rPr kumimoji="1" lang="ja-JP" altLang="en-US" sz="1000" b="1" u="sng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⑥欄の保留額は原則として次月のお支払いとなりますので、再請求は不要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２．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請負金額の一括請求、または最終請求時（累計出来高</a:t>
          </a:r>
          <a:r>
            <a:rPr kumimoji="1" lang="en-US" altLang="ja-JP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100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％）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には、請求書左下の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欄に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工事完成通知日、工事完成検査日、工事完成引渡日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を必ず入力して下さい。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３．会社名・住所・お振込先等に変更がありましたら、弊社ホームページの最下段＞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協力会社の皆様へ＞協力会社登録依頼書をダウンロードし、必要事項を記載のうえ、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各支店に提出して下さい。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6</xdr:row>
      <xdr:rowOff>55249</xdr:rowOff>
    </xdr:from>
    <xdr:to>
      <xdr:col>8</xdr:col>
      <xdr:colOff>128588</xdr:colOff>
      <xdr:row>7</xdr:row>
      <xdr:rowOff>19050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429166E7-A6B0-10EA-FD7A-32690FC42565}"/>
            </a:ext>
          </a:extLst>
        </xdr:cNvPr>
        <xdr:cNvCxnSpPr/>
      </xdr:nvCxnSpPr>
      <xdr:spPr>
        <a:xfrm flipH="1">
          <a:off x="1847850" y="1579249"/>
          <a:ext cx="490538" cy="278126"/>
        </a:xfrm>
        <a:prstGeom prst="straightConnector1">
          <a:avLst/>
        </a:prstGeom>
        <a:ln>
          <a:headEnd type="none" w="med" len="med"/>
          <a:tailEnd type="arrow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38100</xdr:colOff>
      <xdr:row>4</xdr:row>
      <xdr:rowOff>264799</xdr:rowOff>
    </xdr:from>
    <xdr:to>
      <xdr:col>36</xdr:col>
      <xdr:colOff>271463</xdr:colOff>
      <xdr:row>6</xdr:row>
      <xdr:rowOff>114300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68F28716-A9A3-53C7-FA19-EEDB37137A35}"/>
            </a:ext>
          </a:extLst>
        </xdr:cNvPr>
        <xdr:cNvCxnSpPr>
          <a:stCxn id="9" idx="2"/>
        </xdr:cNvCxnSpPr>
      </xdr:nvCxnSpPr>
      <xdr:spPr>
        <a:xfrm flipH="1">
          <a:off x="9248775" y="1350649"/>
          <a:ext cx="509588" cy="287651"/>
        </a:xfrm>
        <a:prstGeom prst="straightConnector1">
          <a:avLst/>
        </a:prstGeom>
        <a:ln>
          <a:headEnd type="none" w="med" len="med"/>
          <a:tailEnd type="arrow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42</xdr:col>
      <xdr:colOff>0</xdr:colOff>
      <xdr:row>12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E3152A-19D9-4765-87C0-C31754FFF0B0}"/>
            </a:ext>
          </a:extLst>
        </xdr:cNvPr>
        <xdr:cNvSpPr txBox="1"/>
      </xdr:nvSpPr>
      <xdr:spPr>
        <a:xfrm>
          <a:off x="111442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41</xdr:col>
      <xdr:colOff>266700</xdr:colOff>
      <xdr:row>0</xdr:row>
      <xdr:rowOff>114300</xdr:rowOff>
    </xdr:from>
    <xdr:to>
      <xdr:col>53</xdr:col>
      <xdr:colOff>85725</xdr:colOff>
      <xdr:row>8</xdr:row>
      <xdr:rowOff>295275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DCA651A-73A7-44A0-BAD3-4E03A6B545AB}"/>
            </a:ext>
          </a:extLst>
        </xdr:cNvPr>
        <xdr:cNvSpPr txBox="1"/>
      </xdr:nvSpPr>
      <xdr:spPr>
        <a:xfrm>
          <a:off x="11134725" y="114300"/>
          <a:ext cx="3257550" cy="2076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コメント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en-US" sz="1100" u="sng"/>
            <a:t>白いセル内のみ、入力をして下さい。</a:t>
          </a:r>
          <a:endParaRPr kumimoji="1" lang="en-US" altLang="ja-JP" sz="1100" u="sng"/>
        </a:p>
        <a:p>
          <a:endParaRPr kumimoji="1" lang="en-US" altLang="ja-JP" sz="1100"/>
        </a:p>
        <a:p>
          <a:r>
            <a:rPr kumimoji="1" lang="ja-JP" altLang="en-US" sz="1100"/>
            <a:t>エラーメッセージがでた時は、</a:t>
          </a:r>
          <a:endParaRPr kumimoji="1" lang="en-US" altLang="ja-JP" sz="1100"/>
        </a:p>
        <a:p>
          <a:r>
            <a:rPr kumimoji="1" lang="ja-JP" altLang="en-US" sz="1100"/>
            <a:t>それぞれ確認をして下さい。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ご不明な時は、当社までご確認ください。</a:t>
          </a:r>
        </a:p>
        <a:p>
          <a:r>
            <a:rPr kumimoji="1" lang="ja-JP" altLang="en-US" sz="1100"/>
            <a:t>関東支店　</a:t>
          </a:r>
          <a:r>
            <a:rPr kumimoji="1" lang="en-US" altLang="ja-JP" sz="1100"/>
            <a:t>TEL 03-5830-9230 </a:t>
          </a:r>
        </a:p>
        <a:p>
          <a:r>
            <a:rPr kumimoji="1" lang="ja-JP" altLang="en-US" sz="1100"/>
            <a:t>福岡支店　</a:t>
          </a:r>
          <a:r>
            <a:rPr kumimoji="1" lang="en-US" altLang="ja-JP" sz="1100"/>
            <a:t>TEL 092-781-5330 </a:t>
          </a:r>
        </a:p>
      </xdr:txBody>
    </xdr:sp>
    <xdr:clientData/>
  </xdr:twoCellAnchor>
  <xdr:oneCellAnchor>
    <xdr:from>
      <xdr:col>42</xdr:col>
      <xdr:colOff>0</xdr:colOff>
      <xdr:row>47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0E4C7B1-1EB7-4305-81D6-5E0266D3DA3C}"/>
            </a:ext>
          </a:extLst>
        </xdr:cNvPr>
        <xdr:cNvSpPr txBox="1"/>
      </xdr:nvSpPr>
      <xdr:spPr>
        <a:xfrm>
          <a:off x="11144250" y="1030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114300</xdr:colOff>
      <xdr:row>12</xdr:row>
      <xdr:rowOff>0</xdr:rowOff>
    </xdr:from>
    <xdr:ext cx="5267325" cy="398145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57020EC-DCDB-4CDD-BE9C-5323E05CE9D1}"/>
            </a:ext>
          </a:extLst>
        </xdr:cNvPr>
        <xdr:cNvSpPr txBox="1"/>
      </xdr:nvSpPr>
      <xdr:spPr>
        <a:xfrm>
          <a:off x="5410200" y="2962275"/>
          <a:ext cx="5267325" cy="3981450"/>
        </a:xfrm>
        <a:prstGeom prst="rect">
          <a:avLst/>
        </a:prstGeom>
        <a:solidFill>
          <a:srgbClr val="FFCC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numCol="1" rtlCol="0" anchor="t">
          <a:noAutofit/>
        </a:bodyPr>
        <a:lstStyle/>
        <a:p>
          <a:pPr algn="l" fontAlgn="t">
            <a:lnSpc>
              <a:spcPts val="1300"/>
            </a:lnSpc>
          </a:pP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入力方法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１．この請求書様式は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請負工事用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です。その他の請求はその他用（単価契約・物品等）の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様式を使用して下さい。（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[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請求書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請負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)]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シート参照）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２．注文書に記載している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注文書№、工事名称、請負金額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をそれぞれ入力して下さい。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取引先コード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は、注文書の社名の下に記載されている４桁の数字です。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３．請負金額が税抜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100,000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円未満の場合は、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見積書または内訳書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を添付して下さい。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また、工事コード及び工事名称については当社担当に確認して下さい。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４．注文書の控除条件に「契約分の保留金として毎月の支払金額より</a:t>
          </a: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100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分の</a:t>
          </a: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10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を控除いた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します」と記載されている場合は、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⑤欄で</a:t>
          </a:r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90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％を選択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して下さい。（プルダウンリストから選択）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５．累計出来高は当社担当者と打合せの上、金額を入力して下さい。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提出方法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１．印刷すると白黒で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部（請求者控・太平洋テクノ宛）出力されます。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太平洋テクノ宛（提出用）を１部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提出して下さい。（必ず押印をして下さい）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２．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毎月３日までに、各支店に提出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１．</a:t>
          </a:r>
          <a:r>
            <a:rPr kumimoji="1" lang="ja-JP" altLang="en-US" sz="1000" b="1" u="sng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⑥欄の保留額は原則として次月のお支払いとなりますので、再請求は不要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２．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請負金額の一括請求、または最終請求時（累計出来高</a:t>
          </a:r>
          <a:r>
            <a:rPr kumimoji="1" lang="en-US" altLang="ja-JP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100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％）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には、請求書左下の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欄に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工事完成通知日、工事完成検査日、工事完成引渡日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を必ず入力して下さい。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３．会社名・住所・お振込先等に変更がありましたら、弊社ホームページの最下段＞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協力会社の皆様へ＞協力会社登録依頼書をダウンロードし、必要事項を記載のうえ、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各支店に提出して下さい。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28</xdr:col>
      <xdr:colOff>95251</xdr:colOff>
      <xdr:row>0</xdr:row>
      <xdr:rowOff>180975</xdr:rowOff>
    </xdr:from>
    <xdr:ext cx="1514474" cy="39517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26D9073-4E8B-433F-8400-1CD4ED9AB723}"/>
            </a:ext>
          </a:extLst>
        </xdr:cNvPr>
        <xdr:cNvSpPr txBox="1"/>
      </xdr:nvSpPr>
      <xdr:spPr>
        <a:xfrm>
          <a:off x="7448551" y="180975"/>
          <a:ext cx="1514474" cy="395173"/>
        </a:xfrm>
        <a:prstGeom prst="rect">
          <a:avLst/>
        </a:prstGeom>
        <a:solidFill>
          <a:srgbClr val="FFFFCC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請求日を入力して下さい→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西暦（下２桁）・月・日</a:t>
          </a:r>
        </a:p>
      </xdr:txBody>
    </xdr:sp>
    <xdr:clientData/>
  </xdr:oneCellAnchor>
  <xdr:twoCellAnchor editAs="oneCell">
    <xdr:from>
      <xdr:col>6</xdr:col>
      <xdr:colOff>0</xdr:colOff>
      <xdr:row>0</xdr:row>
      <xdr:rowOff>152400</xdr:rowOff>
    </xdr:from>
    <xdr:to>
      <xdr:col>12</xdr:col>
      <xdr:colOff>7002</xdr:colOff>
      <xdr:row>2</xdr:row>
      <xdr:rowOff>372675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29331194-605E-417C-9BC6-4470FE744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7350" y="152400"/>
          <a:ext cx="1664352" cy="658425"/>
        </a:xfrm>
        <a:prstGeom prst="rect">
          <a:avLst/>
        </a:prstGeom>
      </xdr:spPr>
    </xdr:pic>
    <xdr:clientData/>
  </xdr:twoCellAnchor>
  <xdr:oneCellAnchor>
    <xdr:from>
      <xdr:col>26</xdr:col>
      <xdr:colOff>47625</xdr:colOff>
      <xdr:row>2</xdr:row>
      <xdr:rowOff>200025</xdr:rowOff>
    </xdr:from>
    <xdr:ext cx="1666876" cy="39517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2C673E7-93F3-4069-8464-EFF9BE111F2E}"/>
            </a:ext>
          </a:extLst>
        </xdr:cNvPr>
        <xdr:cNvSpPr txBox="1"/>
      </xdr:nvSpPr>
      <xdr:spPr>
        <a:xfrm>
          <a:off x="7000875" y="638175"/>
          <a:ext cx="1666876" cy="395173"/>
        </a:xfrm>
        <a:prstGeom prst="rect">
          <a:avLst/>
        </a:prstGeom>
        <a:solidFill>
          <a:srgbClr val="FFFFCC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注文書の発行がある場合は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参照して下さい（数字４桁）↓</a:t>
          </a:r>
        </a:p>
      </xdr:txBody>
    </xdr:sp>
    <xdr:clientData/>
  </xdr:oneCellAnchor>
  <xdr:oneCellAnchor>
    <xdr:from>
      <xdr:col>33</xdr:col>
      <xdr:colOff>66675</xdr:colOff>
      <xdr:row>2</xdr:row>
      <xdr:rowOff>209550</xdr:rowOff>
    </xdr:from>
    <xdr:ext cx="2066925" cy="702949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0B5C164-A149-47DA-98B1-EE99F8731A73}"/>
            </a:ext>
          </a:extLst>
        </xdr:cNvPr>
        <xdr:cNvSpPr txBox="1"/>
      </xdr:nvSpPr>
      <xdr:spPr>
        <a:xfrm>
          <a:off x="8724900" y="647700"/>
          <a:ext cx="2066925" cy="702949"/>
        </a:xfrm>
        <a:prstGeom prst="rect">
          <a:avLst/>
        </a:prstGeom>
        <a:solidFill>
          <a:srgbClr val="FFFFCC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登録番号には適格請求書発行事業者の登録番号（Ｔから始まる１３桁）を入力して下さい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免税事業者の場合は入力不要です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7</xdr:col>
      <xdr:colOff>190500</xdr:colOff>
      <xdr:row>4</xdr:row>
      <xdr:rowOff>295275</xdr:rowOff>
    </xdr:from>
    <xdr:ext cx="1724026" cy="39517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2E7D036-9D8A-4136-AB2C-8FC93BD6255F}"/>
            </a:ext>
          </a:extLst>
        </xdr:cNvPr>
        <xdr:cNvSpPr txBox="1"/>
      </xdr:nvSpPr>
      <xdr:spPr>
        <a:xfrm>
          <a:off x="2124075" y="1381125"/>
          <a:ext cx="1724026" cy="395173"/>
        </a:xfrm>
        <a:prstGeom prst="rect">
          <a:avLst/>
        </a:prstGeom>
        <a:solidFill>
          <a:srgbClr val="FFFFCC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注文書の発行がある場合は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注文書№を参照して下さい</a:t>
          </a:r>
        </a:p>
      </xdr:txBody>
    </xdr:sp>
    <xdr:clientData/>
  </xdr:oneCellAnchor>
  <xdr:oneCellAnchor>
    <xdr:from>
      <xdr:col>16</xdr:col>
      <xdr:colOff>38100</xdr:colOff>
      <xdr:row>4</xdr:row>
      <xdr:rowOff>47625</xdr:rowOff>
    </xdr:from>
    <xdr:ext cx="2247900" cy="553998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798EB68-A39D-4E72-A87C-76733CA7264A}"/>
            </a:ext>
          </a:extLst>
        </xdr:cNvPr>
        <xdr:cNvSpPr txBox="1"/>
      </xdr:nvSpPr>
      <xdr:spPr>
        <a:xfrm>
          <a:off x="4457700" y="1133475"/>
          <a:ext cx="2247900" cy="553998"/>
        </a:xfrm>
        <a:prstGeom prst="rect">
          <a:avLst/>
        </a:prstGeom>
        <a:solidFill>
          <a:srgbClr val="FFFFCC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↑最終請求時（出来高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100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％）のみ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コメントが表示されます。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下段の完成通知日等の確認をして下さい</a:t>
          </a:r>
        </a:p>
      </xdr:txBody>
    </xdr:sp>
    <xdr:clientData/>
  </xdr:oneCellAnchor>
  <xdr:oneCellAnchor>
    <xdr:from>
      <xdr:col>5</xdr:col>
      <xdr:colOff>104775</xdr:colOff>
      <xdr:row>22</xdr:row>
      <xdr:rowOff>180975</xdr:rowOff>
    </xdr:from>
    <xdr:ext cx="2838450" cy="707886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2ECC9D6-C265-4C19-8E8F-1FFB1549CBDA}"/>
            </a:ext>
          </a:extLst>
        </xdr:cNvPr>
        <xdr:cNvSpPr txBox="1"/>
      </xdr:nvSpPr>
      <xdr:spPr>
        <a:xfrm>
          <a:off x="1485900" y="5048250"/>
          <a:ext cx="2838450" cy="707886"/>
        </a:xfrm>
        <a:prstGeom prst="rect">
          <a:avLst/>
        </a:prstGeom>
        <a:solidFill>
          <a:srgbClr val="FFFFCC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←注文書の控除条件に「契約分の保留金として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毎月の支払金額より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100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分の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10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を控除いたします」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と記載されている場合は、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90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％を選択して下さい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それ以外は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100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％を選択して下さい </a:t>
          </a: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必須</a:t>
          </a:r>
        </a:p>
      </xdr:txBody>
    </xdr:sp>
    <xdr:clientData/>
  </xdr:oneCellAnchor>
  <xdr:oneCellAnchor>
    <xdr:from>
      <xdr:col>10</xdr:col>
      <xdr:colOff>95251</xdr:colOff>
      <xdr:row>14</xdr:row>
      <xdr:rowOff>66675</xdr:rowOff>
    </xdr:from>
    <xdr:ext cx="1533524" cy="246221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B78A366-44C8-4FDD-92E2-F92C6B4504DB}"/>
            </a:ext>
          </a:extLst>
        </xdr:cNvPr>
        <xdr:cNvSpPr txBox="1"/>
      </xdr:nvSpPr>
      <xdr:spPr>
        <a:xfrm>
          <a:off x="2857501" y="3409950"/>
          <a:ext cx="1533524" cy="246221"/>
        </a:xfrm>
        <a:prstGeom prst="rect">
          <a:avLst/>
        </a:prstGeom>
        <a:solidFill>
          <a:srgbClr val="FFFFCC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←注文書を確認して下さい</a:t>
          </a:r>
        </a:p>
      </xdr:txBody>
    </xdr:sp>
    <xdr:clientData/>
  </xdr:oneCellAnchor>
  <xdr:oneCellAnchor>
    <xdr:from>
      <xdr:col>10</xdr:col>
      <xdr:colOff>104776</xdr:colOff>
      <xdr:row>16</xdr:row>
      <xdr:rowOff>66675</xdr:rowOff>
    </xdr:from>
    <xdr:ext cx="1533524" cy="40011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CA4AF8E-3DC0-4E1B-89D8-C6FE4AF0881B}"/>
            </a:ext>
          </a:extLst>
        </xdr:cNvPr>
        <xdr:cNvSpPr txBox="1"/>
      </xdr:nvSpPr>
      <xdr:spPr>
        <a:xfrm>
          <a:off x="2867026" y="3790950"/>
          <a:ext cx="1533524" cy="400110"/>
        </a:xfrm>
        <a:prstGeom prst="rect">
          <a:avLst/>
        </a:prstGeom>
        <a:solidFill>
          <a:srgbClr val="FFFFCC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←当社担当と打合せの上、金額を入力して下さい</a:t>
          </a:r>
        </a:p>
      </xdr:txBody>
    </xdr:sp>
    <xdr:clientData/>
  </xdr:oneCellAnchor>
  <xdr:oneCellAnchor>
    <xdr:from>
      <xdr:col>10</xdr:col>
      <xdr:colOff>104776</xdr:colOff>
      <xdr:row>18</xdr:row>
      <xdr:rowOff>152400</xdr:rowOff>
    </xdr:from>
    <xdr:ext cx="1543049" cy="553998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7110B1F2-7E52-437C-BD82-E077EE333D91}"/>
            </a:ext>
          </a:extLst>
        </xdr:cNvPr>
        <xdr:cNvSpPr txBox="1"/>
      </xdr:nvSpPr>
      <xdr:spPr>
        <a:xfrm>
          <a:off x="2867026" y="4257675"/>
          <a:ext cx="1543049" cy="553998"/>
        </a:xfrm>
        <a:prstGeom prst="rect">
          <a:avLst/>
        </a:prstGeom>
        <a:solidFill>
          <a:srgbClr val="FFFFCC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←請求回数が２回以降の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場合は、前回請求書の②欄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を入力して下さい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180974</xdr:colOff>
      <xdr:row>30</xdr:row>
      <xdr:rowOff>104775</xdr:rowOff>
    </xdr:from>
    <xdr:ext cx="4572001" cy="549061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756CC34-5438-4954-953E-EFD654EC3FC5}"/>
            </a:ext>
          </a:extLst>
        </xdr:cNvPr>
        <xdr:cNvSpPr txBox="1"/>
      </xdr:nvSpPr>
      <xdr:spPr>
        <a:xfrm>
          <a:off x="180974" y="6496050"/>
          <a:ext cx="4572001" cy="549061"/>
        </a:xfrm>
        <a:prstGeom prst="rect">
          <a:avLst/>
        </a:prstGeom>
        <a:solidFill>
          <a:srgbClr val="FFFFCC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↑最終請求時（出来高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100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％）のみ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工事完成通知日、工事完成検査日、工事完成引渡日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を必ず入力して下さい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初期値は請求日が表示される仕組みとなっていますが、異なる場合は直接入力して下さい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104775</xdr:colOff>
      <xdr:row>12</xdr:row>
      <xdr:rowOff>1</xdr:rowOff>
    </xdr:from>
    <xdr:ext cx="4038600" cy="39814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810375" y="2962276"/>
          <a:ext cx="4038600" cy="3981450"/>
        </a:xfrm>
        <a:prstGeom prst="rect">
          <a:avLst/>
        </a:prstGeom>
        <a:solidFill>
          <a:srgbClr val="CC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numCol="1" rtlCol="0" anchor="t">
          <a:noAutofit/>
        </a:bodyPr>
        <a:lstStyle/>
        <a:p>
          <a:pPr algn="l" fontAlgn="t">
            <a:lnSpc>
              <a:spcPts val="1300"/>
            </a:lnSpc>
          </a:pP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入力方法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１．この請求書様式は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請負工事以外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の請求用です。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（単価契約・常傭・物品・立替経費等）</a:t>
          </a:r>
          <a:endParaRPr kumimoji="1" lang="en-US" altLang="ja-JP" sz="1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請負工事の請求は請負工事用の様式を使用して下さい。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（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[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請求書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請負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)]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シート参照）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２．注文書の発行がある場合は、注文書に記載している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注文書№、</a:t>
          </a:r>
          <a:endParaRPr kumimoji="1" lang="en-US" altLang="ja-JP" sz="1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工事名称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を入力して下さい。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不明の場合は、当社担当に確認して下さい。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３．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請求内容を入力し、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内訳書または作業日報を添付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して下さい。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４．</a:t>
          </a: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立替経費等の実費負担の交通費や消耗品等を請求する場合は</a:t>
          </a:r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税込の合計金額から税抜金額を算出して入力し、確認書類を添付</a:t>
          </a:r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して下さい。</a:t>
          </a:r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提出方法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１．印刷すると白黒で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部（請求者控・太平洋テクノ宛）出力されます。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太平洋テクノ宛（提出用）を１部提出して下さい。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（必ず押印をして下さい）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２．毎月３日までに、各支店に提出して下さい。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１．会社名・住所・お振込先等に変更がありましたら、弊社ホームページ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の最下段＞協力会社の皆様へ＞協力会社登録依頼書をダウンロ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ードし、必要事項を記載のうえ、各支店に提出して下さい。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42</xdr:col>
      <xdr:colOff>0</xdr:colOff>
      <xdr:row>40</xdr:row>
      <xdr:rowOff>28575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1744325" y="645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41</xdr:col>
      <xdr:colOff>219075</xdr:colOff>
      <xdr:row>0</xdr:row>
      <xdr:rowOff>123825</xdr:rowOff>
    </xdr:from>
    <xdr:to>
      <xdr:col>53</xdr:col>
      <xdr:colOff>38100</xdr:colOff>
      <xdr:row>8</xdr:row>
      <xdr:rowOff>304800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FE42C47-CE1F-4D0A-8118-839565EC3EB5}"/>
            </a:ext>
          </a:extLst>
        </xdr:cNvPr>
        <xdr:cNvSpPr txBox="1"/>
      </xdr:nvSpPr>
      <xdr:spPr>
        <a:xfrm>
          <a:off x="11087100" y="123825"/>
          <a:ext cx="3257550" cy="2076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コメント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en-US" sz="1100" u="sng"/>
            <a:t>白いセル内のみ、入力をして下さい。</a:t>
          </a:r>
          <a:endParaRPr kumimoji="1" lang="en-US" altLang="ja-JP" sz="1100" u="sng"/>
        </a:p>
        <a:p>
          <a:endParaRPr kumimoji="1" lang="en-US" altLang="ja-JP" sz="1100"/>
        </a:p>
        <a:p>
          <a:r>
            <a:rPr kumimoji="1" lang="ja-JP" altLang="en-US" sz="1100"/>
            <a:t>エラーメッセージがでた時は、</a:t>
          </a:r>
          <a:endParaRPr kumimoji="1" lang="en-US" altLang="ja-JP" sz="1100"/>
        </a:p>
        <a:p>
          <a:r>
            <a:rPr kumimoji="1" lang="ja-JP" altLang="en-US" sz="1100"/>
            <a:t>それぞれ確認をして下さい。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ご不明な時は、当社までご確認ください。</a:t>
          </a:r>
        </a:p>
        <a:p>
          <a:r>
            <a:rPr kumimoji="1" lang="ja-JP" altLang="en-US" sz="1100"/>
            <a:t>関東支店　</a:t>
          </a:r>
          <a:r>
            <a:rPr kumimoji="1" lang="en-US" altLang="ja-JP" sz="1100"/>
            <a:t>TEL 03-5830-9230 </a:t>
          </a:r>
        </a:p>
        <a:p>
          <a:r>
            <a:rPr kumimoji="1" lang="ja-JP" altLang="en-US" sz="1100"/>
            <a:t>福岡支店　</a:t>
          </a:r>
          <a:r>
            <a:rPr kumimoji="1" lang="en-US" altLang="ja-JP" sz="1100"/>
            <a:t>TEL 092-781-5330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104775</xdr:colOff>
      <xdr:row>12</xdr:row>
      <xdr:rowOff>1</xdr:rowOff>
    </xdr:from>
    <xdr:ext cx="4038600" cy="39814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E163FAD-FA66-444D-B9E4-770796B4E78C}"/>
            </a:ext>
          </a:extLst>
        </xdr:cNvPr>
        <xdr:cNvSpPr txBox="1"/>
      </xdr:nvSpPr>
      <xdr:spPr>
        <a:xfrm>
          <a:off x="6810375" y="2962276"/>
          <a:ext cx="4038600" cy="3981450"/>
        </a:xfrm>
        <a:prstGeom prst="rect">
          <a:avLst/>
        </a:prstGeom>
        <a:solidFill>
          <a:srgbClr val="CC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numCol="1" rtlCol="0" anchor="t">
          <a:noAutofit/>
        </a:bodyPr>
        <a:lstStyle/>
        <a:p>
          <a:pPr algn="l" fontAlgn="t">
            <a:lnSpc>
              <a:spcPts val="1300"/>
            </a:lnSpc>
          </a:pP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入力方法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１．この請求書様式は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請負工事以外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の請求用です。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（単価契約・常傭・物品・立替経費等）</a:t>
          </a:r>
          <a:endParaRPr kumimoji="1" lang="en-US" altLang="ja-JP" sz="1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請負工事の請求は請負工事用の様式を使用して下さい。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（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[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請求書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請負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)]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シート参照）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２．注文書の発行がある場合は、注文書に記載している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注文書№、</a:t>
          </a:r>
          <a:endParaRPr kumimoji="1" lang="en-US" altLang="ja-JP" sz="1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工事名称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を入力して下さい。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不明の場合は、当社担当に確認して下さい。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３．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請求内容を入力し、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内訳書または作業日報を添付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して下さい。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４．</a:t>
          </a: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立替経費等の実費負担の交通費や消耗品等を請求する場合は</a:t>
          </a:r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税込の合計金額から税抜金額を算出して入力し、確認書類を添付</a:t>
          </a:r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して下さい。</a:t>
          </a:r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提出方法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１．印刷すると白黒で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部（請求者控・太平洋テクノ宛）出力されます。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太平洋テクノ宛（提出用）を１部提出して下さい。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（必ず押印をして下さい）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２．毎月３日までに、各支店に提出して下さい。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１．会社名・住所・お振込先等に変更がありましたら、弊社ホームページ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の最下段＞協力会社の皆様へ＞協力会社登録依頼書をダウンロ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ードし、必要事項を記載のうえ、各支店に提出して下さい。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42</xdr:col>
      <xdr:colOff>0</xdr:colOff>
      <xdr:row>40</xdr:row>
      <xdr:rowOff>28575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1AC17B0-C7A9-4350-8785-447052415865}"/>
            </a:ext>
          </a:extLst>
        </xdr:cNvPr>
        <xdr:cNvSpPr txBox="1"/>
      </xdr:nvSpPr>
      <xdr:spPr>
        <a:xfrm>
          <a:off x="11144250" y="645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7</xdr:col>
      <xdr:colOff>228600</xdr:colOff>
      <xdr:row>0</xdr:row>
      <xdr:rowOff>180975</xdr:rowOff>
    </xdr:from>
    <xdr:to>
      <xdr:col>13</xdr:col>
      <xdr:colOff>228600</xdr:colOff>
      <xdr:row>2</xdr:row>
      <xdr:rowOff>390525</xdr:rowOff>
    </xdr:to>
    <xdr:sp macro="" textlink="">
      <xdr:nvSpPr>
        <xdr:cNvPr id="5" name="角丸四角形 3">
          <a:extLst>
            <a:ext uri="{FF2B5EF4-FFF2-40B4-BE49-F238E27FC236}">
              <a16:creationId xmlns:a16="http://schemas.microsoft.com/office/drawing/2014/main" id="{415598DB-4FDC-43ED-8077-E56A354FDA41}"/>
            </a:ext>
          </a:extLst>
        </xdr:cNvPr>
        <xdr:cNvSpPr/>
      </xdr:nvSpPr>
      <xdr:spPr>
        <a:xfrm>
          <a:off x="2162175" y="180975"/>
          <a:ext cx="1657350" cy="647700"/>
        </a:xfrm>
        <a:prstGeom prst="roundRect">
          <a:avLst/>
        </a:prstGeom>
        <a:solidFill>
          <a:srgbClr val="5B9BD5">
            <a:lumMod val="75000"/>
          </a:srgb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 力 例</a:t>
          </a:r>
        </a:p>
      </xdr:txBody>
    </xdr:sp>
    <xdr:clientData/>
  </xdr:twoCellAnchor>
  <xdr:twoCellAnchor>
    <xdr:from>
      <xdr:col>35</xdr:col>
      <xdr:colOff>76200</xdr:colOff>
      <xdr:row>4</xdr:row>
      <xdr:rowOff>264799</xdr:rowOff>
    </xdr:from>
    <xdr:to>
      <xdr:col>37</xdr:col>
      <xdr:colOff>33338</xdr:colOff>
      <xdr:row>6</xdr:row>
      <xdr:rowOff>114300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7879CFD0-49C5-4A84-A657-21B0E5677F53}"/>
            </a:ext>
          </a:extLst>
        </xdr:cNvPr>
        <xdr:cNvCxnSpPr>
          <a:stCxn id="10" idx="2"/>
        </xdr:cNvCxnSpPr>
      </xdr:nvCxnSpPr>
      <xdr:spPr>
        <a:xfrm flipH="1">
          <a:off x="9286875" y="1350649"/>
          <a:ext cx="509588" cy="287651"/>
        </a:xfrm>
        <a:prstGeom prst="straightConnector1">
          <a:avLst/>
        </a:prstGeom>
        <a:ln>
          <a:headEnd type="none" w="med" len="med"/>
          <a:tailEnd type="arrow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28</xdr:col>
      <xdr:colOff>133351</xdr:colOff>
      <xdr:row>0</xdr:row>
      <xdr:rowOff>180975</xdr:rowOff>
    </xdr:from>
    <xdr:ext cx="1514474" cy="39517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6425B7A-8E4C-42AD-AF9E-10BFE9BF8EA2}"/>
            </a:ext>
          </a:extLst>
        </xdr:cNvPr>
        <xdr:cNvSpPr txBox="1"/>
      </xdr:nvSpPr>
      <xdr:spPr>
        <a:xfrm>
          <a:off x="7486651" y="180975"/>
          <a:ext cx="1514474" cy="395173"/>
        </a:xfrm>
        <a:prstGeom prst="rect">
          <a:avLst/>
        </a:prstGeom>
        <a:solidFill>
          <a:srgbClr val="FFFFCC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請求日を入力して下さい→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西暦（下２桁）・月・日</a:t>
          </a:r>
        </a:p>
      </xdr:txBody>
    </xdr:sp>
    <xdr:clientData/>
  </xdr:oneCellAnchor>
  <xdr:oneCellAnchor>
    <xdr:from>
      <xdr:col>26</xdr:col>
      <xdr:colOff>85725</xdr:colOff>
      <xdr:row>2</xdr:row>
      <xdr:rowOff>200025</xdr:rowOff>
    </xdr:from>
    <xdr:ext cx="1666876" cy="39517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953292D-1F90-4D30-9475-EA27528182E9}"/>
            </a:ext>
          </a:extLst>
        </xdr:cNvPr>
        <xdr:cNvSpPr txBox="1"/>
      </xdr:nvSpPr>
      <xdr:spPr>
        <a:xfrm>
          <a:off x="7038975" y="638175"/>
          <a:ext cx="1666876" cy="395173"/>
        </a:xfrm>
        <a:prstGeom prst="rect">
          <a:avLst/>
        </a:prstGeom>
        <a:solidFill>
          <a:srgbClr val="FFFFCC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注文書の発行がある場合は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参照して下さい（数字４桁）↓</a:t>
          </a:r>
        </a:p>
      </xdr:txBody>
    </xdr:sp>
    <xdr:clientData/>
  </xdr:oneCellAnchor>
  <xdr:oneCellAnchor>
    <xdr:from>
      <xdr:col>33</xdr:col>
      <xdr:colOff>104775</xdr:colOff>
      <xdr:row>2</xdr:row>
      <xdr:rowOff>209550</xdr:rowOff>
    </xdr:from>
    <xdr:ext cx="2066925" cy="702949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3AC72FE-7B8F-4AA2-9B7F-AC2E8B88AB53}"/>
            </a:ext>
          </a:extLst>
        </xdr:cNvPr>
        <xdr:cNvSpPr txBox="1"/>
      </xdr:nvSpPr>
      <xdr:spPr>
        <a:xfrm>
          <a:off x="8763000" y="647700"/>
          <a:ext cx="2066925" cy="702949"/>
        </a:xfrm>
        <a:prstGeom prst="rect">
          <a:avLst/>
        </a:prstGeom>
        <a:solidFill>
          <a:srgbClr val="FFFFCC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登録番号には適格請求書発行事業者の登録番号（Ｔから始まる１３桁）を入力して下さい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免税事業者の場合は入力不要です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6</xdr:col>
      <xdr:colOff>219075</xdr:colOff>
      <xdr:row>6</xdr:row>
      <xdr:rowOff>45724</xdr:rowOff>
    </xdr:from>
    <xdr:to>
      <xdr:col>8</xdr:col>
      <xdr:colOff>157163</xdr:colOff>
      <xdr:row>7</xdr:row>
      <xdr:rowOff>9525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9A0CB1CF-6ADF-439E-87F1-E01FFBAD8FB1}"/>
            </a:ext>
          </a:extLst>
        </xdr:cNvPr>
        <xdr:cNvCxnSpPr/>
      </xdr:nvCxnSpPr>
      <xdr:spPr>
        <a:xfrm flipH="1">
          <a:off x="1876425" y="1569724"/>
          <a:ext cx="490538" cy="278126"/>
        </a:xfrm>
        <a:prstGeom prst="straightConnector1">
          <a:avLst/>
        </a:prstGeom>
        <a:ln>
          <a:headEnd type="none" w="med" len="med"/>
          <a:tailEnd type="arrow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180975</xdr:colOff>
      <xdr:row>23</xdr:row>
      <xdr:rowOff>19050</xdr:rowOff>
    </xdr:from>
    <xdr:ext cx="5095875" cy="856838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596246A-A180-410D-B3CF-000C9A35D4ED}"/>
            </a:ext>
          </a:extLst>
        </xdr:cNvPr>
        <xdr:cNvSpPr txBox="1"/>
      </xdr:nvSpPr>
      <xdr:spPr>
        <a:xfrm>
          <a:off x="180975" y="4343400"/>
          <a:ext cx="5095875" cy="856838"/>
        </a:xfrm>
        <a:prstGeom prst="rect">
          <a:avLst/>
        </a:prstGeom>
        <a:solidFill>
          <a:srgbClr val="FFFFCC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工事内容または品名を入力し、詳細については内訳書または作業日報を添付して下さい</a:t>
          </a: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立替経費等（交通費や消耗品等）は、合計した税込金額から税抜金額を算出して入力して下さい</a:t>
          </a: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軽減税率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8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％や非課税を含む場合は、別々に税抜金額を計算し、正しい税率を選択して下さい</a:t>
          </a: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（その場合、具体的な品名を入力し、領収書等の確認書類を添付して下さい）</a:t>
          </a:r>
        </a:p>
      </xdr:txBody>
    </xdr:sp>
    <xdr:clientData/>
  </xdr:oneCellAnchor>
  <xdr:oneCellAnchor>
    <xdr:from>
      <xdr:col>7</xdr:col>
      <xdr:colOff>219075</xdr:colOff>
      <xdr:row>5</xdr:row>
      <xdr:rowOff>0</xdr:rowOff>
    </xdr:from>
    <xdr:ext cx="1724026" cy="395173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F220835D-ECAA-4D2E-A3D3-333371777212}"/>
            </a:ext>
          </a:extLst>
        </xdr:cNvPr>
        <xdr:cNvSpPr txBox="1"/>
      </xdr:nvSpPr>
      <xdr:spPr>
        <a:xfrm>
          <a:off x="2152650" y="1400175"/>
          <a:ext cx="1724026" cy="395173"/>
        </a:xfrm>
        <a:prstGeom prst="rect">
          <a:avLst/>
        </a:prstGeom>
        <a:solidFill>
          <a:srgbClr val="FFFFCC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注文書の発行がある場合は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注文書№を参照して下さい</a:t>
          </a:r>
        </a:p>
      </xdr:txBody>
    </xdr:sp>
    <xdr:clientData/>
  </xdr:oneCellAnchor>
  <xdr:twoCellAnchor>
    <xdr:from>
      <xdr:col>41</xdr:col>
      <xdr:colOff>180975</xdr:colOff>
      <xdr:row>0</xdr:row>
      <xdr:rowOff>104775</xdr:rowOff>
    </xdr:from>
    <xdr:to>
      <xdr:col>53</xdr:col>
      <xdr:colOff>0</xdr:colOff>
      <xdr:row>8</xdr:row>
      <xdr:rowOff>285750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F484D9E-5BB8-430D-ACE4-FA6A3298E4E8}"/>
            </a:ext>
          </a:extLst>
        </xdr:cNvPr>
        <xdr:cNvSpPr txBox="1"/>
      </xdr:nvSpPr>
      <xdr:spPr>
        <a:xfrm>
          <a:off x="11049000" y="104775"/>
          <a:ext cx="3257550" cy="2076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コメント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en-US" sz="1100" u="sng"/>
            <a:t>白いセル内のみ、入力をして下さい。</a:t>
          </a:r>
          <a:endParaRPr kumimoji="1" lang="en-US" altLang="ja-JP" sz="1100" u="sng"/>
        </a:p>
        <a:p>
          <a:endParaRPr kumimoji="1" lang="en-US" altLang="ja-JP" sz="1100"/>
        </a:p>
        <a:p>
          <a:r>
            <a:rPr kumimoji="1" lang="ja-JP" altLang="en-US" sz="1100"/>
            <a:t>エラーメッセージがでた時は、</a:t>
          </a:r>
          <a:endParaRPr kumimoji="1" lang="en-US" altLang="ja-JP" sz="1100"/>
        </a:p>
        <a:p>
          <a:r>
            <a:rPr kumimoji="1" lang="ja-JP" altLang="en-US" sz="1100"/>
            <a:t>それぞれ確認をして下さい。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ご不明な時は、当社までご確認ください。</a:t>
          </a:r>
        </a:p>
        <a:p>
          <a:r>
            <a:rPr kumimoji="1" lang="ja-JP" altLang="en-US" sz="1100"/>
            <a:t>関東支店　</a:t>
          </a:r>
          <a:r>
            <a:rPr kumimoji="1" lang="en-US" altLang="ja-JP" sz="1100"/>
            <a:t>TEL 03-5830-9230 </a:t>
          </a:r>
        </a:p>
        <a:p>
          <a:r>
            <a:rPr kumimoji="1" lang="ja-JP" altLang="en-US" sz="1100"/>
            <a:t>福岡支店　</a:t>
          </a:r>
          <a:r>
            <a:rPr kumimoji="1" lang="en-US" altLang="ja-JP" sz="1100"/>
            <a:t>TEL 092-781-5330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3D4BA-8F8B-4963-B810-BE38205A02A3}">
  <sheetPr>
    <tabColor rgb="FFFFCCFF"/>
    <pageSetUpPr fitToPage="1"/>
  </sheetPr>
  <dimension ref="A1:AT70"/>
  <sheetViews>
    <sheetView showGridLines="0" showZeros="0" tabSelected="1" view="pageBreakPreview" zoomScaleNormal="100" zoomScaleSheetLayoutView="100" workbookViewId="0">
      <selection activeCell="F9" sqref="F9:J9"/>
    </sheetView>
  </sheetViews>
  <sheetFormatPr defaultRowHeight="15.75" x14ac:dyDescent="0.15"/>
  <cols>
    <col min="1" max="18" width="3.625" style="1" customWidth="1"/>
    <col min="19" max="19" width="2.625" style="1" customWidth="1"/>
    <col min="20" max="20" width="1.625" style="1" customWidth="1"/>
    <col min="21" max="21" width="3.625" style="1" customWidth="1"/>
    <col min="22" max="23" width="5.625" style="1" customWidth="1"/>
    <col min="24" max="24" width="3.625" style="1" customWidth="1"/>
    <col min="25" max="26" width="1.625" style="1" customWidth="1"/>
    <col min="27" max="29" width="2.625" style="1" customWidth="1"/>
    <col min="30" max="42" width="3.625" style="1" customWidth="1"/>
    <col min="43" max="43" width="12.625" style="1" hidden="1" customWidth="1"/>
    <col min="44" max="44" width="3.625" style="1" hidden="1" customWidth="1"/>
    <col min="45" max="45" width="8.625" style="1" hidden="1" customWidth="1"/>
    <col min="46" max="46" width="3.625" style="1" hidden="1" customWidth="1"/>
    <col min="47" max="50" width="3.625" style="1" customWidth="1"/>
    <col min="51" max="16384" width="9" style="1"/>
  </cols>
  <sheetData>
    <row r="1" spans="1:46" ht="15" customHeight="1" x14ac:dyDescent="0.1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R1" s="110">
        <f>IF(C18&gt;=100,1,IF(AND(F15=0,F17&lt;&gt;0),1,0))</f>
        <v>0</v>
      </c>
      <c r="AS1" s="1" t="b">
        <f ca="1">IF(AND(F21&lt;&gt;0,OR(AS2=FALSE,AS3=FALSE)),FALSE,TRUE)</f>
        <v>1</v>
      </c>
      <c r="AT1" s="1" t="str">
        <f ca="1">IF(AS1=FALSE,"印刷する前にエラーのご確認をお願いします！","")</f>
        <v/>
      </c>
    </row>
    <row r="2" spans="1:46" ht="20.100000000000001" customHeight="1" x14ac:dyDescent="0.15">
      <c r="A2" s="219" t="s">
        <v>59</v>
      </c>
      <c r="B2" s="220"/>
      <c r="C2" s="220"/>
      <c r="D2" s="220"/>
      <c r="E2" s="221"/>
      <c r="F2" s="90"/>
      <c r="G2" s="116" t="str">
        <f ca="1">AT1</f>
        <v/>
      </c>
      <c r="H2" s="64"/>
      <c r="I2" s="64"/>
      <c r="J2" s="64"/>
      <c r="K2" s="64"/>
      <c r="L2" s="64"/>
      <c r="M2" s="64"/>
      <c r="N2" s="64"/>
      <c r="O2" s="63"/>
      <c r="P2" s="63"/>
      <c r="Q2" s="63"/>
      <c r="R2" s="63"/>
      <c r="S2" s="63"/>
      <c r="T2" s="64"/>
      <c r="U2" s="63"/>
      <c r="V2" s="63"/>
      <c r="W2" s="63"/>
      <c r="X2" s="63"/>
      <c r="Y2" s="63"/>
      <c r="Z2" s="63"/>
      <c r="AA2" s="63"/>
      <c r="AB2" s="63"/>
      <c r="AC2" s="63"/>
      <c r="AD2" s="64"/>
      <c r="AE2" s="64"/>
      <c r="AF2" s="64"/>
      <c r="AG2" s="64"/>
      <c r="AH2" s="65"/>
      <c r="AI2" s="64">
        <v>20</v>
      </c>
      <c r="AJ2" s="3"/>
      <c r="AK2" s="64" t="s">
        <v>106</v>
      </c>
      <c r="AL2" s="3"/>
      <c r="AM2" s="64" t="s">
        <v>81</v>
      </c>
      <c r="AN2" s="3"/>
      <c r="AO2" s="64" t="s">
        <v>104</v>
      </c>
      <c r="AP2" s="5"/>
      <c r="AQ2" s="60" t="str">
        <f>IF(AND(AJ2&lt;&gt;0,AL2&lt;&gt;0,AN2&lt;&gt;0),DATE(2000+AJ2,AL2,AN2),"日付入力確認")</f>
        <v>日付入力確認</v>
      </c>
      <c r="AR2" s="1" t="str">
        <f ca="1">CELL("type",AQ2)</f>
        <v>l</v>
      </c>
      <c r="AS2" s="1" t="b">
        <f ca="1">IF(AR2="v",TRUE,FALSE)</f>
        <v>0</v>
      </c>
      <c r="AT2" s="1" t="str">
        <f ca="1">IF(AS2=FALSE,"※日付入力エラー","")</f>
        <v>※日付入力エラー</v>
      </c>
    </row>
    <row r="3" spans="1:46" s="2" customFormat="1" ht="32.1" customHeight="1" x14ac:dyDescent="0.15">
      <c r="A3" s="125" t="s">
        <v>89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Q3" s="61" t="s">
        <v>116</v>
      </c>
      <c r="AR3" s="59"/>
      <c r="AS3" s="2" t="b">
        <f>IF(AND(F17&lt;&gt;0,F23=0),FALSE,TRUE)</f>
        <v>1</v>
      </c>
      <c r="AT3" s="2" t="str">
        <f>IF(AS3=FALSE,"※⑤今回請求額掛率未選択","")</f>
        <v/>
      </c>
    </row>
    <row r="4" spans="1:46" ht="20.100000000000001" customHeight="1" x14ac:dyDescent="0.15">
      <c r="A4" s="126" t="str">
        <f>IF(AR1=1,"（兼　工事完成通知書）","")</f>
        <v/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R4" s="62"/>
      <c r="AT4" s="1" t="str">
        <f>IF(AS3=FALSE,"　⇒注文書の控除条件に保留金100分の10という記載がある場合は90％を選択、それ以外は100％を選択して下さい。","")</f>
        <v/>
      </c>
    </row>
    <row r="5" spans="1:46" ht="24.95" customHeight="1" x14ac:dyDescent="0.15">
      <c r="A5" s="66" t="s">
        <v>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4"/>
      <c r="U5" s="66"/>
      <c r="V5" s="66"/>
      <c r="W5" s="66"/>
      <c r="X5" s="66"/>
      <c r="Y5" s="66"/>
      <c r="Z5" s="127" t="s">
        <v>42</v>
      </c>
      <c r="AA5" s="128"/>
      <c r="AB5" s="128"/>
      <c r="AC5" s="128"/>
      <c r="AD5" s="129"/>
      <c r="AE5" s="130"/>
      <c r="AF5" s="131"/>
      <c r="AG5" s="131"/>
      <c r="AH5" s="132"/>
      <c r="AI5" s="68"/>
      <c r="AJ5" s="69"/>
      <c r="AK5" s="69"/>
      <c r="AL5" s="69"/>
      <c r="AM5" s="69"/>
      <c r="AN5" s="69"/>
      <c r="AO5" s="69"/>
      <c r="AR5" s="62"/>
    </row>
    <row r="6" spans="1:46" ht="9.9499999999999993" customHeight="1" x14ac:dyDescent="0.1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70"/>
      <c r="AA6" s="71"/>
      <c r="AB6" s="71"/>
      <c r="AC6" s="71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3"/>
    </row>
    <row r="7" spans="1:46" ht="24.95" customHeight="1" x14ac:dyDescent="0.15">
      <c r="A7" s="64"/>
      <c r="B7" s="74" t="s">
        <v>2</v>
      </c>
      <c r="C7" s="64"/>
      <c r="D7" s="64"/>
      <c r="E7" s="64"/>
      <c r="F7" s="64"/>
      <c r="G7" s="64"/>
      <c r="H7" s="64"/>
      <c r="I7" s="64"/>
      <c r="J7" s="64"/>
      <c r="K7" s="64"/>
      <c r="L7" s="66"/>
      <c r="M7" s="66"/>
      <c r="N7" s="66"/>
      <c r="O7" s="66"/>
      <c r="P7" s="66"/>
      <c r="Q7" s="66"/>
      <c r="R7" s="66"/>
      <c r="S7" s="66"/>
      <c r="T7" s="64"/>
      <c r="U7" s="64"/>
      <c r="V7" s="64"/>
      <c r="W7" s="64"/>
      <c r="X7" s="64"/>
      <c r="Y7" s="64"/>
      <c r="Z7" s="75"/>
      <c r="AA7" s="76" t="s">
        <v>98</v>
      </c>
      <c r="AB7" s="76"/>
      <c r="AC7" s="76"/>
      <c r="AD7" s="77" t="s">
        <v>99</v>
      </c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78"/>
    </row>
    <row r="8" spans="1:46" ht="5.0999999999999996" customHeight="1" x14ac:dyDescent="0.15">
      <c r="A8" s="64"/>
      <c r="B8" s="7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75"/>
      <c r="AA8" s="76"/>
      <c r="AB8" s="76"/>
      <c r="AC8" s="76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9"/>
    </row>
    <row r="9" spans="1:46" ht="24.95" customHeight="1" x14ac:dyDescent="0.15">
      <c r="A9" s="150" t="s">
        <v>60</v>
      </c>
      <c r="B9" s="151"/>
      <c r="C9" s="151"/>
      <c r="D9" s="151"/>
      <c r="E9" s="152"/>
      <c r="F9" s="153"/>
      <c r="G9" s="154"/>
      <c r="H9" s="154"/>
      <c r="I9" s="154"/>
      <c r="J9" s="154"/>
      <c r="K9" s="80" t="s">
        <v>39</v>
      </c>
      <c r="L9" s="153"/>
      <c r="M9" s="155"/>
      <c r="N9" s="134" t="s">
        <v>41</v>
      </c>
      <c r="O9" s="135"/>
      <c r="P9" s="136"/>
      <c r="Q9" s="136"/>
      <c r="R9" s="97" t="s">
        <v>40</v>
      </c>
      <c r="S9" s="97"/>
      <c r="T9" s="64"/>
      <c r="U9" s="64"/>
      <c r="V9" s="64"/>
      <c r="W9" s="64"/>
      <c r="X9" s="64"/>
      <c r="Y9" s="64"/>
      <c r="Z9" s="83"/>
      <c r="AA9" s="145" t="s">
        <v>56</v>
      </c>
      <c r="AB9" s="145"/>
      <c r="AC9" s="64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78"/>
    </row>
    <row r="10" spans="1:46" ht="24.95" customHeight="1" x14ac:dyDescent="0.15">
      <c r="A10" s="127" t="s">
        <v>25</v>
      </c>
      <c r="B10" s="128"/>
      <c r="C10" s="128"/>
      <c r="D10" s="128"/>
      <c r="E10" s="129"/>
      <c r="F10" s="139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1"/>
      <c r="T10" s="64"/>
      <c r="U10" s="64"/>
      <c r="V10" s="64"/>
      <c r="W10" s="64"/>
      <c r="X10" s="64"/>
      <c r="Y10" s="64"/>
      <c r="Z10" s="83"/>
      <c r="AA10" s="145" t="s">
        <v>54</v>
      </c>
      <c r="AB10" s="145"/>
      <c r="AC10" s="64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84" t="s">
        <v>57</v>
      </c>
    </row>
    <row r="11" spans="1:46" ht="24.95" customHeight="1" x14ac:dyDescent="0.15">
      <c r="A11" s="134"/>
      <c r="B11" s="135"/>
      <c r="C11" s="135"/>
      <c r="D11" s="135"/>
      <c r="E11" s="138"/>
      <c r="F11" s="142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4"/>
      <c r="T11" s="64"/>
      <c r="U11" s="64"/>
      <c r="V11" s="64"/>
      <c r="W11" s="64"/>
      <c r="X11" s="64"/>
      <c r="Y11" s="64"/>
      <c r="Z11" s="81"/>
      <c r="AA11" s="147" t="s">
        <v>55</v>
      </c>
      <c r="AB11" s="147"/>
      <c r="AC11" s="82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87"/>
    </row>
    <row r="12" spans="1:46" ht="9.9499999999999993" customHeight="1" x14ac:dyDescent="0.15">
      <c r="A12" s="88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</row>
    <row r="13" spans="1:46" ht="15" customHeight="1" x14ac:dyDescent="0.2">
      <c r="A13" s="127" t="s">
        <v>22</v>
      </c>
      <c r="B13" s="128"/>
      <c r="C13" s="128"/>
      <c r="D13" s="128"/>
      <c r="E13" s="129"/>
      <c r="F13" s="207" t="s">
        <v>23</v>
      </c>
      <c r="G13" s="208"/>
      <c r="H13" s="208"/>
      <c r="I13" s="208"/>
      <c r="J13" s="209"/>
      <c r="K13" s="207" t="s">
        <v>11</v>
      </c>
      <c r="L13" s="208"/>
      <c r="M13" s="208"/>
      <c r="N13" s="209"/>
      <c r="O13" s="207" t="s">
        <v>24</v>
      </c>
      <c r="P13" s="208"/>
      <c r="Q13" s="208"/>
      <c r="R13" s="208"/>
      <c r="S13" s="209"/>
      <c r="T13" s="64"/>
      <c r="U13" s="64"/>
      <c r="V13" s="204"/>
      <c r="W13" s="204"/>
      <c r="X13" s="64"/>
      <c r="Y13" s="64"/>
      <c r="Z13" s="227"/>
      <c r="AA13" s="227"/>
      <c r="AB13" s="227"/>
      <c r="AC13" s="227"/>
      <c r="AD13" s="202"/>
      <c r="AE13" s="202"/>
      <c r="AF13" s="202"/>
      <c r="AG13" s="202"/>
      <c r="AH13" s="202"/>
      <c r="AI13" s="202"/>
      <c r="AJ13" s="202"/>
      <c r="AK13" s="202"/>
      <c r="AL13" s="202"/>
      <c r="AM13" s="89"/>
      <c r="AN13" s="89"/>
      <c r="AO13" s="89"/>
    </row>
    <row r="14" spans="1:46" ht="15" customHeight="1" x14ac:dyDescent="0.15">
      <c r="A14" s="134"/>
      <c r="B14" s="135"/>
      <c r="C14" s="135"/>
      <c r="D14" s="135"/>
      <c r="E14" s="138"/>
      <c r="F14" s="210"/>
      <c r="G14" s="211"/>
      <c r="H14" s="211"/>
      <c r="I14" s="211"/>
      <c r="J14" s="212"/>
      <c r="K14" s="213">
        <v>0.1</v>
      </c>
      <c r="L14" s="214"/>
      <c r="M14" s="214"/>
      <c r="N14" s="215"/>
      <c r="O14" s="210"/>
      <c r="P14" s="211"/>
      <c r="Q14" s="211"/>
      <c r="R14" s="211"/>
      <c r="S14" s="212"/>
      <c r="T14" s="64"/>
      <c r="U14" s="64"/>
      <c r="V14" s="145"/>
      <c r="W14" s="145"/>
      <c r="X14" s="64"/>
      <c r="Y14" s="64"/>
      <c r="Z14" s="227"/>
      <c r="AA14" s="227"/>
      <c r="AB14" s="227"/>
      <c r="AC14" s="227"/>
      <c r="AD14" s="202"/>
      <c r="AE14" s="202"/>
      <c r="AF14" s="202"/>
      <c r="AG14" s="202"/>
      <c r="AH14" s="202"/>
      <c r="AI14" s="202"/>
      <c r="AJ14" s="202"/>
      <c r="AK14" s="202"/>
      <c r="AL14" s="202"/>
      <c r="AM14" s="89"/>
      <c r="AN14" s="89"/>
      <c r="AO14" s="89"/>
    </row>
    <row r="15" spans="1:46" ht="15" customHeight="1" x14ac:dyDescent="0.15">
      <c r="A15" s="156" t="s">
        <v>4</v>
      </c>
      <c r="B15" s="158" t="s">
        <v>3</v>
      </c>
      <c r="C15" s="158"/>
      <c r="D15" s="158"/>
      <c r="E15" s="159"/>
      <c r="F15" s="187"/>
      <c r="G15" s="188"/>
      <c r="H15" s="188"/>
      <c r="I15" s="188"/>
      <c r="J15" s="189"/>
      <c r="K15" s="160">
        <f>ROUND(F15*$K$14,0)</f>
        <v>0</v>
      </c>
      <c r="L15" s="161"/>
      <c r="M15" s="161"/>
      <c r="N15" s="162"/>
      <c r="O15" s="160">
        <f>F15+K15</f>
        <v>0</v>
      </c>
      <c r="P15" s="161"/>
      <c r="Q15" s="161"/>
      <c r="R15" s="161"/>
      <c r="S15" s="162"/>
      <c r="T15" s="64"/>
      <c r="U15" s="64"/>
      <c r="V15" s="64"/>
      <c r="W15" s="64"/>
      <c r="X15" s="64"/>
      <c r="Y15" s="64"/>
      <c r="Z15" s="227"/>
      <c r="AA15" s="227"/>
      <c r="AB15" s="227"/>
      <c r="AC15" s="227"/>
      <c r="AD15" s="202"/>
      <c r="AE15" s="202"/>
      <c r="AF15" s="202"/>
      <c r="AG15" s="202"/>
      <c r="AH15" s="202"/>
      <c r="AI15" s="203"/>
      <c r="AJ15" s="203"/>
      <c r="AK15" s="203"/>
      <c r="AL15" s="203"/>
      <c r="AM15" s="203"/>
      <c r="AN15" s="89"/>
      <c r="AO15" s="89"/>
    </row>
    <row r="16" spans="1:46" ht="15" customHeight="1" x14ac:dyDescent="0.15">
      <c r="A16" s="173"/>
      <c r="B16" s="194"/>
      <c r="C16" s="194"/>
      <c r="D16" s="194"/>
      <c r="E16" s="195"/>
      <c r="F16" s="190"/>
      <c r="G16" s="191"/>
      <c r="H16" s="191"/>
      <c r="I16" s="191"/>
      <c r="J16" s="192"/>
      <c r="K16" s="180"/>
      <c r="L16" s="181"/>
      <c r="M16" s="181"/>
      <c r="N16" s="182"/>
      <c r="O16" s="180"/>
      <c r="P16" s="181"/>
      <c r="Q16" s="181"/>
      <c r="R16" s="181"/>
      <c r="S16" s="182"/>
      <c r="T16" s="64"/>
      <c r="U16" s="64"/>
      <c r="V16" s="64"/>
      <c r="W16" s="64"/>
      <c r="X16" s="64"/>
      <c r="Y16" s="64"/>
      <c r="Z16" s="227"/>
      <c r="AA16" s="227"/>
      <c r="AB16" s="227"/>
      <c r="AC16" s="227"/>
      <c r="AD16" s="202"/>
      <c r="AE16" s="202"/>
      <c r="AF16" s="202"/>
      <c r="AG16" s="202"/>
      <c r="AH16" s="202"/>
      <c r="AI16" s="203"/>
      <c r="AJ16" s="203"/>
      <c r="AK16" s="203"/>
      <c r="AL16" s="203"/>
      <c r="AM16" s="203"/>
      <c r="AN16" s="89"/>
      <c r="AO16" s="89"/>
    </row>
    <row r="17" spans="1:41" ht="15" customHeight="1" x14ac:dyDescent="0.15">
      <c r="A17" s="156" t="s">
        <v>5</v>
      </c>
      <c r="B17" s="158" t="s">
        <v>10</v>
      </c>
      <c r="C17" s="158"/>
      <c r="D17" s="158"/>
      <c r="E17" s="159"/>
      <c r="F17" s="187"/>
      <c r="G17" s="188"/>
      <c r="H17" s="188"/>
      <c r="I17" s="188"/>
      <c r="J17" s="189"/>
      <c r="K17" s="160">
        <f>ROUND(F17*$K$14,0)</f>
        <v>0</v>
      </c>
      <c r="L17" s="161"/>
      <c r="M17" s="161"/>
      <c r="N17" s="162"/>
      <c r="O17" s="160">
        <f>F17+K17</f>
        <v>0</v>
      </c>
      <c r="P17" s="161"/>
      <c r="Q17" s="161"/>
      <c r="R17" s="161"/>
      <c r="S17" s="162"/>
      <c r="T17" s="64"/>
      <c r="U17" s="64"/>
      <c r="V17" s="64"/>
      <c r="W17" s="64"/>
      <c r="X17" s="64"/>
      <c r="Y17" s="64"/>
      <c r="Z17" s="227"/>
      <c r="AA17" s="227"/>
      <c r="AB17" s="227"/>
      <c r="AC17" s="227"/>
      <c r="AD17" s="202"/>
      <c r="AE17" s="202"/>
      <c r="AF17" s="202"/>
      <c r="AG17" s="202"/>
      <c r="AH17" s="89"/>
      <c r="AI17" s="226"/>
      <c r="AJ17" s="226"/>
      <c r="AK17" s="226"/>
      <c r="AL17" s="226"/>
      <c r="AM17" s="226"/>
      <c r="AN17" s="226"/>
      <c r="AO17" s="89"/>
    </row>
    <row r="18" spans="1:41" ht="15" customHeight="1" x14ac:dyDescent="0.15">
      <c r="A18" s="173"/>
      <c r="B18" s="85" t="s">
        <v>12</v>
      </c>
      <c r="C18" s="193">
        <f>IF(AND(F15&lt;&gt;0,F17&lt;&gt;0),F17/F15*100,0)</f>
        <v>0</v>
      </c>
      <c r="D18" s="193"/>
      <c r="E18" s="86" t="s">
        <v>13</v>
      </c>
      <c r="F18" s="190"/>
      <c r="G18" s="191"/>
      <c r="H18" s="191"/>
      <c r="I18" s="191"/>
      <c r="J18" s="192"/>
      <c r="K18" s="180"/>
      <c r="L18" s="181"/>
      <c r="M18" s="181"/>
      <c r="N18" s="182"/>
      <c r="O18" s="180"/>
      <c r="P18" s="181"/>
      <c r="Q18" s="181"/>
      <c r="R18" s="181"/>
      <c r="S18" s="182"/>
      <c r="T18" s="64"/>
      <c r="U18" s="64"/>
      <c r="V18" s="64"/>
      <c r="W18" s="64"/>
      <c r="X18" s="64"/>
      <c r="Y18" s="64"/>
      <c r="Z18" s="227"/>
      <c r="AA18" s="227"/>
      <c r="AB18" s="227"/>
      <c r="AC18" s="227"/>
      <c r="AD18" s="202"/>
      <c r="AE18" s="202"/>
      <c r="AF18" s="202"/>
      <c r="AG18" s="202"/>
      <c r="AH18" s="89"/>
      <c r="AI18" s="226"/>
      <c r="AJ18" s="226"/>
      <c r="AK18" s="226"/>
      <c r="AL18" s="226"/>
      <c r="AM18" s="226"/>
      <c r="AN18" s="226"/>
      <c r="AO18" s="89"/>
    </row>
    <row r="19" spans="1:41" ht="15" customHeight="1" x14ac:dyDescent="0.15">
      <c r="A19" s="156" t="s">
        <v>6</v>
      </c>
      <c r="B19" s="158" t="s">
        <v>14</v>
      </c>
      <c r="C19" s="158"/>
      <c r="D19" s="158"/>
      <c r="E19" s="159"/>
      <c r="F19" s="196"/>
      <c r="G19" s="197"/>
      <c r="H19" s="197"/>
      <c r="I19" s="197"/>
      <c r="J19" s="198"/>
      <c r="K19" s="160">
        <f>ROUND(F19*$K$14,0)</f>
        <v>0</v>
      </c>
      <c r="L19" s="161"/>
      <c r="M19" s="161"/>
      <c r="N19" s="162"/>
      <c r="O19" s="160">
        <f>F19+K19</f>
        <v>0</v>
      </c>
      <c r="P19" s="161"/>
      <c r="Q19" s="161"/>
      <c r="R19" s="161"/>
      <c r="S19" s="162"/>
      <c r="T19" s="64"/>
      <c r="U19" s="64"/>
      <c r="V19" s="64"/>
      <c r="W19" s="64"/>
      <c r="X19" s="64"/>
      <c r="Y19" s="64"/>
      <c r="Z19" s="227"/>
      <c r="AA19" s="227"/>
      <c r="AB19" s="227"/>
      <c r="AC19" s="227"/>
      <c r="AD19" s="227"/>
      <c r="AE19" s="227"/>
      <c r="AF19" s="89"/>
      <c r="AG19" s="89"/>
      <c r="AH19" s="227"/>
      <c r="AI19" s="227"/>
      <c r="AJ19" s="227"/>
      <c r="AK19" s="89"/>
      <c r="AL19" s="89"/>
      <c r="AM19" s="227"/>
      <c r="AN19" s="103"/>
      <c r="AO19" s="89"/>
    </row>
    <row r="20" spans="1:41" ht="15" customHeight="1" x14ac:dyDescent="0.15">
      <c r="A20" s="173"/>
      <c r="B20" s="135" t="s">
        <v>15</v>
      </c>
      <c r="C20" s="135"/>
      <c r="D20" s="135"/>
      <c r="E20" s="138"/>
      <c r="F20" s="199"/>
      <c r="G20" s="200"/>
      <c r="H20" s="200"/>
      <c r="I20" s="200"/>
      <c r="J20" s="201"/>
      <c r="K20" s="180"/>
      <c r="L20" s="181"/>
      <c r="M20" s="181"/>
      <c r="N20" s="182"/>
      <c r="O20" s="180"/>
      <c r="P20" s="181"/>
      <c r="Q20" s="181"/>
      <c r="R20" s="181"/>
      <c r="S20" s="182"/>
      <c r="T20" s="64"/>
      <c r="U20" s="64"/>
      <c r="V20" s="64"/>
      <c r="W20" s="64"/>
      <c r="X20" s="64"/>
      <c r="Y20" s="64"/>
      <c r="Z20" s="227"/>
      <c r="AA20" s="227"/>
      <c r="AB20" s="227"/>
      <c r="AC20" s="227"/>
      <c r="AD20" s="227"/>
      <c r="AE20" s="227"/>
      <c r="AF20" s="89"/>
      <c r="AG20" s="89"/>
      <c r="AH20" s="227"/>
      <c r="AI20" s="227"/>
      <c r="AJ20" s="227"/>
      <c r="AK20" s="89"/>
      <c r="AL20" s="89"/>
      <c r="AM20" s="227"/>
      <c r="AN20" s="103"/>
      <c r="AO20" s="89"/>
    </row>
    <row r="21" spans="1:41" ht="15" customHeight="1" x14ac:dyDescent="0.15">
      <c r="A21" s="156" t="s">
        <v>7</v>
      </c>
      <c r="B21" s="158" t="s">
        <v>16</v>
      </c>
      <c r="C21" s="158"/>
      <c r="D21" s="158"/>
      <c r="E21" s="159"/>
      <c r="F21" s="160">
        <f>F17-F19</f>
        <v>0</v>
      </c>
      <c r="G21" s="161"/>
      <c r="H21" s="161"/>
      <c r="I21" s="161"/>
      <c r="J21" s="162"/>
      <c r="K21" s="160">
        <f>ROUND(F21*$K$14,0)</f>
        <v>0</v>
      </c>
      <c r="L21" s="161"/>
      <c r="M21" s="161"/>
      <c r="N21" s="162"/>
      <c r="O21" s="160">
        <f>F21+K21</f>
        <v>0</v>
      </c>
      <c r="P21" s="161"/>
      <c r="Q21" s="161"/>
      <c r="R21" s="161"/>
      <c r="S21" s="162"/>
      <c r="T21" s="64"/>
      <c r="U21" s="64"/>
      <c r="V21" s="64"/>
      <c r="W21" s="64"/>
      <c r="X21" s="64"/>
      <c r="Y21" s="64"/>
      <c r="Z21" s="227"/>
      <c r="AA21" s="227"/>
      <c r="AB21" s="227"/>
      <c r="AC21" s="227"/>
      <c r="AD21" s="227"/>
      <c r="AE21" s="227"/>
      <c r="AF21" s="228"/>
      <c r="AG21" s="228"/>
      <c r="AH21" s="228"/>
      <c r="AI21" s="227"/>
      <c r="AJ21" s="227"/>
      <c r="AK21" s="89"/>
      <c r="AL21" s="89"/>
      <c r="AM21" s="89"/>
      <c r="AN21" s="89"/>
      <c r="AO21" s="89"/>
    </row>
    <row r="22" spans="1:41" ht="15" customHeight="1" thickBot="1" x14ac:dyDescent="0.2">
      <c r="A22" s="157"/>
      <c r="B22" s="171" t="s">
        <v>17</v>
      </c>
      <c r="C22" s="171"/>
      <c r="D22" s="171"/>
      <c r="E22" s="172"/>
      <c r="F22" s="163"/>
      <c r="G22" s="164"/>
      <c r="H22" s="164"/>
      <c r="I22" s="164"/>
      <c r="J22" s="165"/>
      <c r="K22" s="163"/>
      <c r="L22" s="164"/>
      <c r="M22" s="164"/>
      <c r="N22" s="165"/>
      <c r="O22" s="163"/>
      <c r="P22" s="164"/>
      <c r="Q22" s="164"/>
      <c r="R22" s="164"/>
      <c r="S22" s="165"/>
      <c r="T22" s="64"/>
      <c r="U22" s="64"/>
      <c r="V22" s="64"/>
      <c r="W22" s="64"/>
      <c r="X22" s="64"/>
      <c r="Y22" s="64"/>
      <c r="Z22" s="227"/>
      <c r="AA22" s="227"/>
      <c r="AB22" s="227"/>
      <c r="AC22" s="227"/>
      <c r="AD22" s="227"/>
      <c r="AE22" s="227"/>
      <c r="AF22" s="228"/>
      <c r="AG22" s="228"/>
      <c r="AH22" s="228"/>
      <c r="AI22" s="227"/>
      <c r="AJ22" s="227"/>
      <c r="AK22" s="89"/>
      <c r="AL22" s="89"/>
      <c r="AM22" s="89"/>
      <c r="AN22" s="89"/>
      <c r="AO22" s="89"/>
    </row>
    <row r="23" spans="1:41" ht="15" customHeight="1" x14ac:dyDescent="0.15">
      <c r="A23" s="169" t="s">
        <v>8</v>
      </c>
      <c r="B23" s="216" t="s">
        <v>18</v>
      </c>
      <c r="C23" s="216"/>
      <c r="D23" s="216"/>
      <c r="E23" s="217"/>
      <c r="F23" s="183">
        <f>IF(D24="選択",0,ROUND(F21*D24,0))</f>
        <v>0</v>
      </c>
      <c r="G23" s="184"/>
      <c r="H23" s="184"/>
      <c r="I23" s="184"/>
      <c r="J23" s="218"/>
      <c r="K23" s="183">
        <f>ROUND(F23*$K$14,0)</f>
        <v>0</v>
      </c>
      <c r="L23" s="184"/>
      <c r="M23" s="184"/>
      <c r="N23" s="218"/>
      <c r="O23" s="183">
        <f>F23+K23</f>
        <v>0</v>
      </c>
      <c r="P23" s="184"/>
      <c r="Q23" s="184"/>
      <c r="R23" s="184"/>
      <c r="S23" s="185"/>
      <c r="T23" s="64"/>
      <c r="U23" s="115"/>
      <c r="V23" s="64"/>
      <c r="W23" s="64"/>
      <c r="X23" s="64"/>
      <c r="Y23" s="64"/>
      <c r="Z23" s="227"/>
      <c r="AA23" s="227"/>
      <c r="AB23" s="227"/>
      <c r="AC23" s="227"/>
      <c r="AD23" s="227"/>
      <c r="AE23" s="227"/>
      <c r="AF23" s="228"/>
      <c r="AG23" s="228"/>
      <c r="AH23" s="228"/>
      <c r="AI23" s="227"/>
      <c r="AJ23" s="227"/>
      <c r="AK23" s="89"/>
      <c r="AL23" s="89"/>
      <c r="AM23" s="89"/>
      <c r="AN23" s="89"/>
      <c r="AO23" s="89"/>
    </row>
    <row r="24" spans="1:41" ht="15" customHeight="1" thickBot="1" x14ac:dyDescent="0.2">
      <c r="A24" s="170"/>
      <c r="B24" s="171" t="s">
        <v>21</v>
      </c>
      <c r="C24" s="171"/>
      <c r="D24" s="205" t="s">
        <v>114</v>
      </c>
      <c r="E24" s="206"/>
      <c r="F24" s="163"/>
      <c r="G24" s="164"/>
      <c r="H24" s="164"/>
      <c r="I24" s="164"/>
      <c r="J24" s="165"/>
      <c r="K24" s="163"/>
      <c r="L24" s="164"/>
      <c r="M24" s="164"/>
      <c r="N24" s="165"/>
      <c r="O24" s="163"/>
      <c r="P24" s="164"/>
      <c r="Q24" s="164"/>
      <c r="R24" s="164"/>
      <c r="S24" s="186"/>
      <c r="T24" s="64"/>
      <c r="U24" s="64"/>
      <c r="V24" s="64"/>
      <c r="W24" s="64"/>
      <c r="X24" s="64"/>
      <c r="Y24" s="64"/>
      <c r="Z24" s="227"/>
      <c r="AA24" s="227"/>
      <c r="AB24" s="227"/>
      <c r="AC24" s="227"/>
      <c r="AD24" s="227"/>
      <c r="AE24" s="227"/>
      <c r="AF24" s="228"/>
      <c r="AG24" s="228"/>
      <c r="AH24" s="228"/>
      <c r="AI24" s="227"/>
      <c r="AJ24" s="227"/>
      <c r="AK24" s="89"/>
      <c r="AL24" s="89"/>
      <c r="AM24" s="89"/>
      <c r="AN24" s="89"/>
      <c r="AO24" s="89"/>
    </row>
    <row r="25" spans="1:41" ht="15" customHeight="1" x14ac:dyDescent="0.15">
      <c r="A25" s="169" t="s">
        <v>9</v>
      </c>
      <c r="B25" s="216" t="s">
        <v>19</v>
      </c>
      <c r="C25" s="216"/>
      <c r="D25" s="216"/>
      <c r="E25" s="217"/>
      <c r="F25" s="183">
        <f>IF(F23&lt;&gt;0,F21-F23,0)</f>
        <v>0</v>
      </c>
      <c r="G25" s="184"/>
      <c r="H25" s="184"/>
      <c r="I25" s="184"/>
      <c r="J25" s="218"/>
      <c r="K25" s="183">
        <f>IF(F25&lt;&gt;0,K21-K23,0)</f>
        <v>0</v>
      </c>
      <c r="L25" s="184"/>
      <c r="M25" s="184"/>
      <c r="N25" s="218"/>
      <c r="O25" s="183">
        <f>F25+K25</f>
        <v>0</v>
      </c>
      <c r="P25" s="184"/>
      <c r="Q25" s="184"/>
      <c r="R25" s="184"/>
      <c r="S25" s="185"/>
      <c r="T25" s="64"/>
      <c r="U25" s="115"/>
      <c r="V25" s="64"/>
      <c r="W25" s="64"/>
      <c r="X25" s="64"/>
      <c r="Y25" s="64"/>
      <c r="Z25" s="227"/>
      <c r="AA25" s="227"/>
      <c r="AB25" s="227"/>
      <c r="AC25" s="227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</row>
    <row r="26" spans="1:41" ht="15" customHeight="1" thickBot="1" x14ac:dyDescent="0.2">
      <c r="A26" s="170"/>
      <c r="B26" s="171" t="s">
        <v>20</v>
      </c>
      <c r="C26" s="171"/>
      <c r="D26" s="171"/>
      <c r="E26" s="172"/>
      <c r="F26" s="163"/>
      <c r="G26" s="164"/>
      <c r="H26" s="164"/>
      <c r="I26" s="164"/>
      <c r="J26" s="165"/>
      <c r="K26" s="163"/>
      <c r="L26" s="164"/>
      <c r="M26" s="164"/>
      <c r="N26" s="165"/>
      <c r="O26" s="163"/>
      <c r="P26" s="164"/>
      <c r="Q26" s="164"/>
      <c r="R26" s="164"/>
      <c r="S26" s="186"/>
      <c r="T26" s="64"/>
      <c r="U26" s="64"/>
      <c r="V26" s="64"/>
      <c r="W26" s="64"/>
      <c r="X26" s="64"/>
      <c r="Y26" s="64"/>
      <c r="Z26" s="227"/>
      <c r="AA26" s="227"/>
      <c r="AB26" s="227"/>
      <c r="AC26" s="227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</row>
    <row r="27" spans="1:41" ht="15" customHeight="1" x14ac:dyDescent="0.15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115"/>
      <c r="V27" s="64"/>
      <c r="W27" s="64"/>
      <c r="X27" s="64"/>
      <c r="Y27" s="64"/>
      <c r="Z27" s="227"/>
      <c r="AA27" s="227"/>
      <c r="AB27" s="227"/>
      <c r="AC27" s="227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</row>
    <row r="28" spans="1:41" ht="15" customHeight="1" x14ac:dyDescent="0.15">
      <c r="A28" s="223" t="str">
        <f>IF(AR1=1,"【工事完成通知日】","")</f>
        <v/>
      </c>
      <c r="B28" s="223"/>
      <c r="C28" s="223"/>
      <c r="D28" s="223"/>
      <c r="E28" s="223"/>
      <c r="F28" s="224" t="str">
        <f ca="1">IF(AND($AR$1=1,$AR$2="v"),$AQ$2,"")</f>
        <v/>
      </c>
      <c r="G28" s="225"/>
      <c r="H28" s="225"/>
      <c r="I28" s="225"/>
      <c r="J28" s="225"/>
      <c r="K28" s="111" t="str">
        <f>IF($AR$1=0,"",IF($F$28=0,"工事完成通知日を入力して下さい。",IF(NOT($AR$2="v"),"右上の日付（請求日）を入力して下さい。",IF($AQ$2&lt;$F$28,"請求日以前の日付を入力して下さい。",IF(AND($AR$1=1,$AR$2="v",$F$28&lt;&gt;0,$AQ$2&gt;=$F$28),"ok","")))))</f>
        <v/>
      </c>
      <c r="L28" s="112"/>
      <c r="M28" s="112"/>
      <c r="N28" s="112"/>
      <c r="O28" s="112"/>
      <c r="P28" s="112"/>
      <c r="Q28" s="112"/>
      <c r="R28" s="112"/>
      <c r="S28" s="112"/>
      <c r="T28" s="64"/>
      <c r="U28" s="64"/>
      <c r="V28" s="64"/>
      <c r="W28" s="64"/>
      <c r="X28" s="64"/>
      <c r="Y28" s="64"/>
      <c r="Z28" s="227"/>
      <c r="AA28" s="227"/>
      <c r="AB28" s="227"/>
      <c r="AC28" s="227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</row>
    <row r="29" spans="1:41" ht="15" customHeight="1" x14ac:dyDescent="0.15">
      <c r="A29" s="223" t="str">
        <f>IF(AR1=1,"【工事完成検査日】","")</f>
        <v/>
      </c>
      <c r="B29" s="223"/>
      <c r="C29" s="223"/>
      <c r="D29" s="223"/>
      <c r="E29" s="223"/>
      <c r="F29" s="224" t="str">
        <f ca="1">IF(AND($AR$1=1,$AR$2="v"),$AQ$2,"")</f>
        <v/>
      </c>
      <c r="G29" s="225"/>
      <c r="H29" s="225"/>
      <c r="I29" s="225"/>
      <c r="J29" s="225"/>
      <c r="K29" s="111" t="str">
        <f>IF($AR$1=0,"",IF($F$29=0,"工事完成検査日を入力して下さい。",IF(NOT($AR$2="v"),"右上の日付（請求日）を入力して下さい。",IF($AQ$2&lt;$F$29,"請求日以前の日付を入力して下さい。",IF($F$28&gt;$F$29,"工事完成通知日以降の日付を入力して下さい。",IF(AND($AR$1=1,$AR$2="v",$F$29&lt;&gt;0,$AQ$2&gt;=$F$29),"ok",""))))))</f>
        <v/>
      </c>
      <c r="L29" s="111"/>
      <c r="M29" s="111"/>
      <c r="N29" s="111"/>
      <c r="O29" s="111"/>
      <c r="P29" s="111"/>
      <c r="Q29" s="111"/>
      <c r="R29" s="111"/>
      <c r="S29" s="111"/>
      <c r="T29" s="64"/>
      <c r="U29" s="115"/>
      <c r="V29" s="64"/>
      <c r="W29" s="64"/>
      <c r="X29" s="64"/>
      <c r="Y29" s="64"/>
      <c r="Z29" s="227"/>
      <c r="AA29" s="227"/>
      <c r="AB29" s="227"/>
      <c r="AC29" s="227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</row>
    <row r="30" spans="1:41" ht="15" customHeight="1" x14ac:dyDescent="0.15">
      <c r="A30" s="223" t="str">
        <f>IF(AR1=1,"【工事完成引渡日】","")</f>
        <v/>
      </c>
      <c r="B30" s="223"/>
      <c r="C30" s="223"/>
      <c r="D30" s="223"/>
      <c r="E30" s="223"/>
      <c r="F30" s="224" t="str">
        <f ca="1">IF(AND($AR$1=1,$AR$2="v"),$AQ$2,"")</f>
        <v/>
      </c>
      <c r="G30" s="225"/>
      <c r="H30" s="225"/>
      <c r="I30" s="225"/>
      <c r="J30" s="225"/>
      <c r="K30" s="111" t="str">
        <f>IF($AR$1=0,"",IF($F$30=0,"工事完成引渡日を入力して下さい。",IF(NOT($AR$2="v"),"右上の日付（請求日）を入力して下さい。",IF($AQ$2&lt;$F$30,"請求日以前の日付を入力して下さい。",IF($F$29&gt;$F$30,"工事完成検査日以降の日付を入力して下さい。",IF(AND($AR$1=1,$AR$2="v",$F$30&lt;&gt;0,$AQ$2&gt;=$F$30),"ok",""))))))</f>
        <v/>
      </c>
      <c r="L30" s="111"/>
      <c r="M30" s="111"/>
      <c r="N30" s="111"/>
      <c r="O30" s="111"/>
      <c r="P30" s="111"/>
      <c r="Q30" s="111"/>
      <c r="R30" s="111"/>
      <c r="S30" s="111"/>
      <c r="T30" s="64"/>
      <c r="U30" s="64"/>
      <c r="V30" s="64"/>
      <c r="W30" s="64"/>
      <c r="X30" s="64"/>
      <c r="Y30" s="64"/>
      <c r="Z30" s="227"/>
      <c r="AA30" s="227"/>
      <c r="AB30" s="227"/>
      <c r="AC30" s="227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</row>
    <row r="31" spans="1:41" ht="15" customHeight="1" x14ac:dyDescent="0.1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64"/>
      <c r="U31" s="115"/>
      <c r="V31" s="64"/>
      <c r="W31" s="64"/>
      <c r="X31" s="64"/>
      <c r="Y31" s="64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</row>
    <row r="32" spans="1:41" ht="15" customHeight="1" x14ac:dyDescent="0.15">
      <c r="A32" s="118" t="str">
        <f ca="1">IF(AS1=FALSE,"＊下記について確認して下さい＊","")</f>
        <v/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>
        <f>AQ18</f>
        <v>0</v>
      </c>
      <c r="L32" s="113"/>
      <c r="M32" s="113"/>
      <c r="N32" s="113"/>
      <c r="O32" s="113"/>
      <c r="P32" s="113"/>
      <c r="Q32" s="113"/>
      <c r="R32" s="113"/>
      <c r="S32" s="113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</row>
    <row r="33" spans="1:44" ht="15" customHeight="1" x14ac:dyDescent="0.15">
      <c r="A33" s="119" t="str">
        <f ca="1">IF(AS1=FALSE,AT2,"")</f>
        <v/>
      </c>
      <c r="B33" s="119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64"/>
      <c r="U33" s="115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</row>
    <row r="34" spans="1:44" ht="15" customHeight="1" x14ac:dyDescent="0.15">
      <c r="A34" s="119" t="str">
        <f>AT3</f>
        <v/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</row>
    <row r="35" spans="1:44" ht="15" customHeight="1" x14ac:dyDescent="0.15">
      <c r="A35" s="133" t="str">
        <f>AT4</f>
        <v/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</row>
    <row r="36" spans="1:44" ht="15" customHeight="1" x14ac:dyDescent="0.15">
      <c r="A36" s="123" t="s">
        <v>107</v>
      </c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</row>
    <row r="37" spans="1:44" ht="20.100000000000001" customHeight="1" x14ac:dyDescent="0.15">
      <c r="A37" s="219" t="s">
        <v>59</v>
      </c>
      <c r="B37" s="220"/>
      <c r="C37" s="220"/>
      <c r="D37" s="220"/>
      <c r="E37" s="221"/>
      <c r="F37" s="90"/>
      <c r="G37" s="117" t="str">
        <f ca="1">AT1</f>
        <v/>
      </c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4"/>
      <c r="U37" s="63"/>
      <c r="V37" s="63"/>
      <c r="W37" s="63"/>
      <c r="X37" s="63"/>
      <c r="Y37" s="63"/>
      <c r="Z37" s="63"/>
      <c r="AA37" s="63"/>
      <c r="AB37" s="63"/>
      <c r="AC37" s="63"/>
      <c r="AD37" s="64"/>
      <c r="AE37" s="64"/>
      <c r="AF37" s="64"/>
      <c r="AG37" s="64"/>
      <c r="AH37" s="65"/>
      <c r="AI37" s="64"/>
      <c r="AJ37" s="222" t="str">
        <f>AQ2</f>
        <v>日付入力確認</v>
      </c>
      <c r="AK37" s="222"/>
      <c r="AL37" s="222"/>
      <c r="AM37" s="222"/>
      <c r="AN37" s="222"/>
      <c r="AO37" s="222"/>
      <c r="AP37" s="5"/>
      <c r="AQ37" s="60"/>
    </row>
    <row r="38" spans="1:44" s="2" customFormat="1" ht="32.1" customHeight="1" x14ac:dyDescent="0.15">
      <c r="A38" s="125" t="s">
        <v>0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Q38" s="61"/>
      <c r="AR38" s="59"/>
    </row>
    <row r="39" spans="1:44" ht="20.100000000000001" customHeight="1" x14ac:dyDescent="0.15">
      <c r="A39" s="126" t="str">
        <f>A4</f>
        <v/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R39" s="62"/>
    </row>
    <row r="40" spans="1:44" ht="24.95" customHeight="1" x14ac:dyDescent="0.15">
      <c r="A40" s="66" t="s">
        <v>1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4"/>
      <c r="U40" s="66"/>
      <c r="V40" s="66"/>
      <c r="W40" s="66"/>
      <c r="X40" s="66"/>
      <c r="Y40" s="66"/>
      <c r="Z40" s="127" t="s">
        <v>42</v>
      </c>
      <c r="AA40" s="128"/>
      <c r="AB40" s="128"/>
      <c r="AC40" s="128"/>
      <c r="AD40" s="129"/>
      <c r="AE40" s="229">
        <f>AE5</f>
        <v>0</v>
      </c>
      <c r="AF40" s="230"/>
      <c r="AG40" s="230"/>
      <c r="AH40" s="231"/>
      <c r="AI40" s="68"/>
      <c r="AJ40" s="69"/>
      <c r="AK40" s="69"/>
      <c r="AL40" s="69"/>
      <c r="AM40" s="69"/>
      <c r="AN40" s="69"/>
      <c r="AO40" s="69"/>
      <c r="AR40" s="62"/>
    </row>
    <row r="41" spans="1:44" ht="9.9499999999999993" customHeight="1" x14ac:dyDescent="0.1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70"/>
      <c r="AA41" s="71"/>
      <c r="AB41" s="71"/>
      <c r="AC41" s="71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3"/>
    </row>
    <row r="42" spans="1:44" ht="24.95" customHeight="1" x14ac:dyDescent="0.15">
      <c r="A42" s="64"/>
      <c r="B42" s="74" t="s">
        <v>2</v>
      </c>
      <c r="C42" s="64"/>
      <c r="D42" s="64"/>
      <c r="E42" s="64"/>
      <c r="F42" s="64"/>
      <c r="G42" s="64"/>
      <c r="H42" s="64"/>
      <c r="I42" s="64"/>
      <c r="J42" s="64"/>
      <c r="K42" s="64"/>
      <c r="L42" s="66"/>
      <c r="M42" s="66"/>
      <c r="N42" s="66"/>
      <c r="O42" s="66"/>
      <c r="P42" s="66"/>
      <c r="Q42" s="66"/>
      <c r="R42" s="66"/>
      <c r="S42" s="66"/>
      <c r="T42" s="64"/>
      <c r="U42" s="64"/>
      <c r="V42" s="64"/>
      <c r="W42" s="64"/>
      <c r="X42" s="64"/>
      <c r="Y42" s="64"/>
      <c r="Z42" s="75"/>
      <c r="AA42" s="76" t="s">
        <v>98</v>
      </c>
      <c r="AB42" s="76"/>
      <c r="AC42" s="76"/>
      <c r="AD42" s="77" t="s">
        <v>99</v>
      </c>
      <c r="AE42" s="232">
        <f>AE7</f>
        <v>0</v>
      </c>
      <c r="AF42" s="233"/>
      <c r="AG42" s="233"/>
      <c r="AH42" s="233"/>
      <c r="AI42" s="233"/>
      <c r="AJ42" s="233"/>
      <c r="AK42" s="233"/>
      <c r="AL42" s="233"/>
      <c r="AM42" s="233"/>
      <c r="AN42" s="233"/>
      <c r="AO42" s="78"/>
    </row>
    <row r="43" spans="1:44" ht="5.0999999999999996" customHeight="1" x14ac:dyDescent="0.15">
      <c r="A43" s="64"/>
      <c r="B43" s="7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75"/>
      <c r="AA43" s="76"/>
      <c r="AB43" s="76"/>
      <c r="AC43" s="76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9"/>
    </row>
    <row r="44" spans="1:44" ht="24.95" customHeight="1" x14ac:dyDescent="0.15">
      <c r="A44" s="150" t="s">
        <v>60</v>
      </c>
      <c r="B44" s="151"/>
      <c r="C44" s="151"/>
      <c r="D44" s="151"/>
      <c r="E44" s="152"/>
      <c r="F44" s="234" t="str">
        <f>IF(LEN(F9)&gt;7,REPLACE(F9,8,,"-"),IF(F9="","",F9))</f>
        <v/>
      </c>
      <c r="G44" s="235"/>
      <c r="H44" s="235"/>
      <c r="I44" s="235"/>
      <c r="J44" s="235"/>
      <c r="K44" s="80" t="s">
        <v>39</v>
      </c>
      <c r="L44" s="234">
        <f>L9</f>
        <v>0</v>
      </c>
      <c r="M44" s="236"/>
      <c r="N44" s="134" t="s">
        <v>41</v>
      </c>
      <c r="O44" s="135"/>
      <c r="P44" s="238">
        <f>P9</f>
        <v>0</v>
      </c>
      <c r="Q44" s="238"/>
      <c r="R44" s="97" t="s">
        <v>40</v>
      </c>
      <c r="S44" s="97"/>
      <c r="T44" s="64"/>
      <c r="U44" s="64"/>
      <c r="V44" s="64"/>
      <c r="W44" s="64"/>
      <c r="X44" s="64"/>
      <c r="Y44" s="64"/>
      <c r="Z44" s="83"/>
      <c r="AA44" s="145" t="s">
        <v>56</v>
      </c>
      <c r="AB44" s="145"/>
      <c r="AC44" s="64"/>
      <c r="AD44" s="237">
        <f>AD9</f>
        <v>0</v>
      </c>
      <c r="AE44" s="237"/>
      <c r="AF44" s="237"/>
      <c r="AG44" s="237"/>
      <c r="AH44" s="237"/>
      <c r="AI44" s="237"/>
      <c r="AJ44" s="237"/>
      <c r="AK44" s="237"/>
      <c r="AL44" s="237"/>
      <c r="AM44" s="237"/>
      <c r="AN44" s="237"/>
      <c r="AO44" s="78"/>
    </row>
    <row r="45" spans="1:44" ht="24.95" customHeight="1" x14ac:dyDescent="0.15">
      <c r="A45" s="127" t="s">
        <v>25</v>
      </c>
      <c r="B45" s="128"/>
      <c r="C45" s="128"/>
      <c r="D45" s="128"/>
      <c r="E45" s="129"/>
      <c r="F45" s="244">
        <f>F10</f>
        <v>0</v>
      </c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6"/>
      <c r="T45" s="64"/>
      <c r="U45" s="64"/>
      <c r="V45" s="64"/>
      <c r="W45" s="64"/>
      <c r="X45" s="64"/>
      <c r="Y45" s="64"/>
      <c r="Z45" s="83"/>
      <c r="AA45" s="145" t="s">
        <v>54</v>
      </c>
      <c r="AB45" s="145"/>
      <c r="AC45" s="64"/>
      <c r="AD45" s="237">
        <f>AD10</f>
        <v>0</v>
      </c>
      <c r="AE45" s="237"/>
      <c r="AF45" s="237"/>
      <c r="AG45" s="237"/>
      <c r="AH45" s="237"/>
      <c r="AI45" s="237"/>
      <c r="AJ45" s="237"/>
      <c r="AK45" s="237"/>
      <c r="AL45" s="237"/>
      <c r="AM45" s="237"/>
      <c r="AN45" s="237"/>
      <c r="AO45" s="84" t="s">
        <v>57</v>
      </c>
    </row>
    <row r="46" spans="1:44" ht="24.95" customHeight="1" x14ac:dyDescent="0.15">
      <c r="A46" s="134"/>
      <c r="B46" s="135"/>
      <c r="C46" s="135"/>
      <c r="D46" s="135"/>
      <c r="E46" s="138"/>
      <c r="F46" s="247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9"/>
      <c r="T46" s="64"/>
      <c r="U46" s="64"/>
      <c r="V46" s="64"/>
      <c r="W46" s="64"/>
      <c r="X46" s="64"/>
      <c r="Y46" s="64"/>
      <c r="Z46" s="81"/>
      <c r="AA46" s="147" t="s">
        <v>55</v>
      </c>
      <c r="AB46" s="147"/>
      <c r="AC46" s="82"/>
      <c r="AD46" s="250">
        <f>AD11</f>
        <v>0</v>
      </c>
      <c r="AE46" s="250"/>
      <c r="AF46" s="250"/>
      <c r="AG46" s="250"/>
      <c r="AH46" s="250"/>
      <c r="AI46" s="250"/>
      <c r="AJ46" s="250"/>
      <c r="AK46" s="250"/>
      <c r="AL46" s="250"/>
      <c r="AM46" s="250"/>
      <c r="AN46" s="250"/>
      <c r="AO46" s="87"/>
    </row>
    <row r="47" spans="1:44" ht="9.9499999999999993" customHeight="1" x14ac:dyDescent="0.15">
      <c r="A47" s="88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</row>
    <row r="48" spans="1:44" ht="15" customHeight="1" x14ac:dyDescent="0.2">
      <c r="A48" s="127" t="s">
        <v>22</v>
      </c>
      <c r="B48" s="128"/>
      <c r="C48" s="128"/>
      <c r="D48" s="128"/>
      <c r="E48" s="129"/>
      <c r="F48" s="207" t="s">
        <v>23</v>
      </c>
      <c r="G48" s="208"/>
      <c r="H48" s="208"/>
      <c r="I48" s="208"/>
      <c r="J48" s="209"/>
      <c r="K48" s="207" t="s">
        <v>11</v>
      </c>
      <c r="L48" s="208"/>
      <c r="M48" s="208"/>
      <c r="N48" s="209"/>
      <c r="O48" s="207" t="s">
        <v>24</v>
      </c>
      <c r="P48" s="208"/>
      <c r="Q48" s="208"/>
      <c r="R48" s="208"/>
      <c r="S48" s="209"/>
      <c r="T48" s="64"/>
      <c r="U48" s="91"/>
      <c r="V48" s="239" t="s">
        <v>48</v>
      </c>
      <c r="W48" s="239"/>
      <c r="X48" s="92"/>
      <c r="Y48" s="64"/>
      <c r="Z48" s="127" t="s">
        <v>27</v>
      </c>
      <c r="AA48" s="128"/>
      <c r="AB48" s="128"/>
      <c r="AC48" s="129"/>
      <c r="AD48" s="240" t="s">
        <v>32</v>
      </c>
      <c r="AE48" s="241"/>
      <c r="AF48" s="241"/>
      <c r="AG48" s="241" t="s">
        <v>51</v>
      </c>
      <c r="AH48" s="241"/>
      <c r="AI48" s="241"/>
      <c r="AJ48" s="241" t="s">
        <v>52</v>
      </c>
      <c r="AK48" s="241"/>
      <c r="AL48" s="241"/>
      <c r="AM48" s="93"/>
      <c r="AN48" s="93"/>
      <c r="AO48" s="94"/>
    </row>
    <row r="49" spans="1:41" ht="15" customHeight="1" x14ac:dyDescent="0.15">
      <c r="A49" s="134"/>
      <c r="B49" s="135"/>
      <c r="C49" s="135"/>
      <c r="D49" s="135"/>
      <c r="E49" s="138"/>
      <c r="F49" s="210"/>
      <c r="G49" s="211"/>
      <c r="H49" s="211"/>
      <c r="I49" s="211"/>
      <c r="J49" s="212"/>
      <c r="K49" s="213">
        <v>0.1</v>
      </c>
      <c r="L49" s="214"/>
      <c r="M49" s="214"/>
      <c r="N49" s="215"/>
      <c r="O49" s="210"/>
      <c r="P49" s="211"/>
      <c r="Q49" s="211"/>
      <c r="R49" s="211"/>
      <c r="S49" s="212"/>
      <c r="T49" s="64"/>
      <c r="U49" s="95"/>
      <c r="V49" s="145" t="s">
        <v>49</v>
      </c>
      <c r="W49" s="145"/>
      <c r="X49" s="96"/>
      <c r="Y49" s="64"/>
      <c r="Z49" s="134"/>
      <c r="AA49" s="135"/>
      <c r="AB49" s="135"/>
      <c r="AC49" s="138"/>
      <c r="AD49" s="242"/>
      <c r="AE49" s="243"/>
      <c r="AF49" s="243"/>
      <c r="AG49" s="243"/>
      <c r="AH49" s="243"/>
      <c r="AI49" s="243"/>
      <c r="AJ49" s="243"/>
      <c r="AK49" s="243"/>
      <c r="AL49" s="243"/>
      <c r="AM49" s="97"/>
      <c r="AN49" s="97"/>
      <c r="AO49" s="98"/>
    </row>
    <row r="50" spans="1:41" ht="15" customHeight="1" x14ac:dyDescent="0.15">
      <c r="A50" s="156" t="s">
        <v>4</v>
      </c>
      <c r="B50" s="158" t="s">
        <v>3</v>
      </c>
      <c r="C50" s="158"/>
      <c r="D50" s="158"/>
      <c r="E50" s="159"/>
      <c r="F50" s="160">
        <f>F15</f>
        <v>0</v>
      </c>
      <c r="G50" s="161"/>
      <c r="H50" s="161"/>
      <c r="I50" s="161"/>
      <c r="J50" s="162"/>
      <c r="K50" s="160">
        <f>K15</f>
        <v>0</v>
      </c>
      <c r="L50" s="161"/>
      <c r="M50" s="161"/>
      <c r="N50" s="162"/>
      <c r="O50" s="160">
        <f>O15</f>
        <v>0</v>
      </c>
      <c r="P50" s="161"/>
      <c r="Q50" s="161"/>
      <c r="R50" s="161"/>
      <c r="S50" s="162"/>
      <c r="T50" s="64"/>
      <c r="U50" s="91"/>
      <c r="V50" s="99"/>
      <c r="W50" s="99"/>
      <c r="X50" s="92"/>
      <c r="Y50" s="64"/>
      <c r="Z50" s="127" t="s">
        <v>26</v>
      </c>
      <c r="AA50" s="128"/>
      <c r="AB50" s="128"/>
      <c r="AC50" s="129"/>
      <c r="AD50" s="240" t="s">
        <v>31</v>
      </c>
      <c r="AE50" s="241"/>
      <c r="AF50" s="241"/>
      <c r="AG50" s="241"/>
      <c r="AH50" s="241"/>
      <c r="AI50" s="251" t="s">
        <v>90</v>
      </c>
      <c r="AJ50" s="251"/>
      <c r="AK50" s="251"/>
      <c r="AL50" s="251"/>
      <c r="AM50" s="251"/>
      <c r="AN50" s="93"/>
      <c r="AO50" s="94"/>
    </row>
    <row r="51" spans="1:41" ht="15" customHeight="1" x14ac:dyDescent="0.15">
      <c r="A51" s="173"/>
      <c r="B51" s="194"/>
      <c r="C51" s="194"/>
      <c r="D51" s="194"/>
      <c r="E51" s="195"/>
      <c r="F51" s="180"/>
      <c r="G51" s="181"/>
      <c r="H51" s="181"/>
      <c r="I51" s="181"/>
      <c r="J51" s="182"/>
      <c r="K51" s="180"/>
      <c r="L51" s="181"/>
      <c r="M51" s="181"/>
      <c r="N51" s="182"/>
      <c r="O51" s="180"/>
      <c r="P51" s="181"/>
      <c r="Q51" s="181"/>
      <c r="R51" s="181"/>
      <c r="S51" s="182"/>
      <c r="T51" s="64"/>
      <c r="U51" s="100"/>
      <c r="V51" s="101"/>
      <c r="W51" s="101"/>
      <c r="X51" s="102"/>
      <c r="Y51" s="64"/>
      <c r="Z51" s="134"/>
      <c r="AA51" s="135"/>
      <c r="AB51" s="135"/>
      <c r="AC51" s="138"/>
      <c r="AD51" s="242"/>
      <c r="AE51" s="243"/>
      <c r="AF51" s="243"/>
      <c r="AG51" s="243"/>
      <c r="AH51" s="243"/>
      <c r="AI51" s="252"/>
      <c r="AJ51" s="252"/>
      <c r="AK51" s="252"/>
      <c r="AL51" s="252"/>
      <c r="AM51" s="252"/>
      <c r="AN51" s="97"/>
      <c r="AO51" s="98"/>
    </row>
    <row r="52" spans="1:41" ht="15" customHeight="1" x14ac:dyDescent="0.15">
      <c r="A52" s="156" t="s">
        <v>5</v>
      </c>
      <c r="B52" s="158" t="s">
        <v>10</v>
      </c>
      <c r="C52" s="158"/>
      <c r="D52" s="158"/>
      <c r="E52" s="159"/>
      <c r="F52" s="160">
        <f t="shared" ref="F52" si="0">F17</f>
        <v>0</v>
      </c>
      <c r="G52" s="161"/>
      <c r="H52" s="161"/>
      <c r="I52" s="161"/>
      <c r="J52" s="162"/>
      <c r="K52" s="160">
        <f t="shared" ref="K52" si="1">K17</f>
        <v>0</v>
      </c>
      <c r="L52" s="161"/>
      <c r="M52" s="161"/>
      <c r="N52" s="162"/>
      <c r="O52" s="160">
        <f t="shared" ref="O52" si="2">O17</f>
        <v>0</v>
      </c>
      <c r="P52" s="161"/>
      <c r="Q52" s="161"/>
      <c r="R52" s="161"/>
      <c r="S52" s="162"/>
      <c r="T52" s="64"/>
      <c r="U52" s="95"/>
      <c r="V52" s="64"/>
      <c r="W52" s="64"/>
      <c r="X52" s="96"/>
      <c r="Y52" s="64"/>
      <c r="Z52" s="127" t="s">
        <v>37</v>
      </c>
      <c r="AA52" s="128"/>
      <c r="AB52" s="128"/>
      <c r="AC52" s="129"/>
      <c r="AD52" s="240" t="s">
        <v>50</v>
      </c>
      <c r="AE52" s="241"/>
      <c r="AF52" s="241"/>
      <c r="AG52" s="241"/>
      <c r="AH52" s="93"/>
      <c r="AI52" s="253" t="s">
        <v>33</v>
      </c>
      <c r="AJ52" s="253"/>
      <c r="AK52" s="253"/>
      <c r="AL52" s="253"/>
      <c r="AM52" s="253"/>
      <c r="AN52" s="253"/>
      <c r="AO52" s="94"/>
    </row>
    <row r="53" spans="1:41" ht="15" customHeight="1" x14ac:dyDescent="0.15">
      <c r="A53" s="173"/>
      <c r="B53" s="85" t="s">
        <v>12</v>
      </c>
      <c r="C53" s="193">
        <f>IF(AND(F50&lt;&gt;0,F52&lt;&gt;0),F52/F50*100,0)</f>
        <v>0</v>
      </c>
      <c r="D53" s="193"/>
      <c r="E53" s="86" t="s">
        <v>13</v>
      </c>
      <c r="F53" s="180"/>
      <c r="G53" s="181"/>
      <c r="H53" s="181"/>
      <c r="I53" s="181"/>
      <c r="J53" s="182"/>
      <c r="K53" s="180"/>
      <c r="L53" s="181"/>
      <c r="M53" s="181"/>
      <c r="N53" s="182"/>
      <c r="O53" s="180"/>
      <c r="P53" s="181"/>
      <c r="Q53" s="181"/>
      <c r="R53" s="181"/>
      <c r="S53" s="182"/>
      <c r="T53" s="64"/>
      <c r="U53" s="95"/>
      <c r="V53" s="64"/>
      <c r="W53" s="64"/>
      <c r="X53" s="96"/>
      <c r="Y53" s="64"/>
      <c r="Z53" s="134"/>
      <c r="AA53" s="135"/>
      <c r="AB53" s="135"/>
      <c r="AC53" s="138"/>
      <c r="AD53" s="242"/>
      <c r="AE53" s="243"/>
      <c r="AF53" s="243"/>
      <c r="AG53" s="243"/>
      <c r="AH53" s="97"/>
      <c r="AI53" s="254"/>
      <c r="AJ53" s="254"/>
      <c r="AK53" s="254"/>
      <c r="AL53" s="254"/>
      <c r="AM53" s="254"/>
      <c r="AN53" s="254"/>
      <c r="AO53" s="98"/>
    </row>
    <row r="54" spans="1:41" ht="15" customHeight="1" x14ac:dyDescent="0.15">
      <c r="A54" s="156" t="s">
        <v>6</v>
      </c>
      <c r="B54" s="158" t="s">
        <v>14</v>
      </c>
      <c r="C54" s="158"/>
      <c r="D54" s="158"/>
      <c r="E54" s="159"/>
      <c r="F54" s="174">
        <f t="shared" ref="F54" si="3">F19</f>
        <v>0</v>
      </c>
      <c r="G54" s="175"/>
      <c r="H54" s="175"/>
      <c r="I54" s="175"/>
      <c r="J54" s="176"/>
      <c r="K54" s="160">
        <f t="shared" ref="K54" si="4">K19</f>
        <v>0</v>
      </c>
      <c r="L54" s="161"/>
      <c r="M54" s="161"/>
      <c r="N54" s="162"/>
      <c r="O54" s="160">
        <f t="shared" ref="O54" si="5">O19</f>
        <v>0</v>
      </c>
      <c r="P54" s="161"/>
      <c r="Q54" s="161"/>
      <c r="R54" s="161"/>
      <c r="S54" s="162"/>
      <c r="T54" s="64"/>
      <c r="U54" s="91"/>
      <c r="V54" s="99"/>
      <c r="W54" s="99"/>
      <c r="X54" s="92"/>
      <c r="Y54" s="64"/>
      <c r="Z54" s="127" t="s">
        <v>34</v>
      </c>
      <c r="AA54" s="128"/>
      <c r="AB54" s="128"/>
      <c r="AC54" s="129"/>
      <c r="AD54" s="127" t="s">
        <v>28</v>
      </c>
      <c r="AE54" s="128"/>
      <c r="AF54" s="93"/>
      <c r="AG54" s="93"/>
      <c r="AH54" s="128" t="s">
        <v>30</v>
      </c>
      <c r="AI54" s="128" t="s">
        <v>29</v>
      </c>
      <c r="AJ54" s="128"/>
      <c r="AK54" s="93"/>
      <c r="AL54" s="93"/>
      <c r="AM54" s="128" t="s">
        <v>30</v>
      </c>
      <c r="AN54" s="67"/>
      <c r="AO54" s="94"/>
    </row>
    <row r="55" spans="1:41" ht="15" customHeight="1" x14ac:dyDescent="0.15">
      <c r="A55" s="173"/>
      <c r="B55" s="135" t="s">
        <v>15</v>
      </c>
      <c r="C55" s="135"/>
      <c r="D55" s="135"/>
      <c r="E55" s="138"/>
      <c r="F55" s="177"/>
      <c r="G55" s="178"/>
      <c r="H55" s="178"/>
      <c r="I55" s="178"/>
      <c r="J55" s="179"/>
      <c r="K55" s="180"/>
      <c r="L55" s="181"/>
      <c r="M55" s="181"/>
      <c r="N55" s="182"/>
      <c r="O55" s="180"/>
      <c r="P55" s="181"/>
      <c r="Q55" s="181"/>
      <c r="R55" s="181"/>
      <c r="S55" s="182"/>
      <c r="T55" s="64"/>
      <c r="U55" s="100"/>
      <c r="V55" s="101"/>
      <c r="W55" s="101"/>
      <c r="X55" s="102"/>
      <c r="Y55" s="64"/>
      <c r="Z55" s="134"/>
      <c r="AA55" s="135"/>
      <c r="AB55" s="135"/>
      <c r="AC55" s="138"/>
      <c r="AD55" s="134"/>
      <c r="AE55" s="135"/>
      <c r="AF55" s="97"/>
      <c r="AG55" s="97"/>
      <c r="AH55" s="135"/>
      <c r="AI55" s="135"/>
      <c r="AJ55" s="135"/>
      <c r="AK55" s="97"/>
      <c r="AL55" s="97"/>
      <c r="AM55" s="135"/>
      <c r="AN55" s="85"/>
      <c r="AO55" s="98"/>
    </row>
    <row r="56" spans="1:41" ht="15" customHeight="1" x14ac:dyDescent="0.15">
      <c r="A56" s="156" t="s">
        <v>7</v>
      </c>
      <c r="B56" s="158" t="s">
        <v>16</v>
      </c>
      <c r="C56" s="158"/>
      <c r="D56" s="158"/>
      <c r="E56" s="159"/>
      <c r="F56" s="160">
        <f t="shared" ref="F56" si="6">F21</f>
        <v>0</v>
      </c>
      <c r="G56" s="161"/>
      <c r="H56" s="161"/>
      <c r="I56" s="161"/>
      <c r="J56" s="162"/>
      <c r="K56" s="160">
        <f t="shared" ref="K56" si="7">K21</f>
        <v>0</v>
      </c>
      <c r="L56" s="161"/>
      <c r="M56" s="161"/>
      <c r="N56" s="162"/>
      <c r="O56" s="160">
        <f t="shared" ref="O56" si="8">O21</f>
        <v>0</v>
      </c>
      <c r="P56" s="161"/>
      <c r="Q56" s="161"/>
      <c r="R56" s="161"/>
      <c r="S56" s="162"/>
      <c r="T56" s="64"/>
      <c r="U56" s="95"/>
      <c r="V56" s="64"/>
      <c r="W56" s="64"/>
      <c r="X56" s="96"/>
      <c r="Y56" s="64"/>
      <c r="Z56" s="127" t="s">
        <v>38</v>
      </c>
      <c r="AA56" s="128"/>
      <c r="AB56" s="128"/>
      <c r="AC56" s="129"/>
      <c r="AD56" s="127" t="s">
        <v>35</v>
      </c>
      <c r="AE56" s="128"/>
      <c r="AF56" s="255" t="s">
        <v>80</v>
      </c>
      <c r="AG56" s="255"/>
      <c r="AH56" s="255"/>
      <c r="AI56" s="128" t="s">
        <v>79</v>
      </c>
      <c r="AJ56" s="128"/>
      <c r="AK56" s="93"/>
      <c r="AL56" s="93"/>
      <c r="AM56" s="93"/>
      <c r="AN56" s="93"/>
      <c r="AO56" s="94"/>
    </row>
    <row r="57" spans="1:41" ht="15" customHeight="1" thickBot="1" x14ac:dyDescent="0.2">
      <c r="A57" s="157"/>
      <c r="B57" s="171" t="s">
        <v>17</v>
      </c>
      <c r="C57" s="171"/>
      <c r="D57" s="171"/>
      <c r="E57" s="172"/>
      <c r="F57" s="163"/>
      <c r="G57" s="164"/>
      <c r="H57" s="164"/>
      <c r="I57" s="164"/>
      <c r="J57" s="165"/>
      <c r="K57" s="163"/>
      <c r="L57" s="164"/>
      <c r="M57" s="164"/>
      <c r="N57" s="165"/>
      <c r="O57" s="163"/>
      <c r="P57" s="164"/>
      <c r="Q57" s="164"/>
      <c r="R57" s="164"/>
      <c r="S57" s="165"/>
      <c r="T57" s="64"/>
      <c r="U57" s="95"/>
      <c r="V57" s="64"/>
      <c r="W57" s="64"/>
      <c r="X57" s="96"/>
      <c r="Y57" s="64"/>
      <c r="Z57" s="259"/>
      <c r="AA57" s="227"/>
      <c r="AB57" s="227"/>
      <c r="AC57" s="260"/>
      <c r="AD57" s="134"/>
      <c r="AE57" s="135"/>
      <c r="AF57" s="256"/>
      <c r="AG57" s="256"/>
      <c r="AH57" s="256"/>
      <c r="AI57" s="135"/>
      <c r="AJ57" s="135"/>
      <c r="AK57" s="97"/>
      <c r="AL57" s="97"/>
      <c r="AM57" s="97"/>
      <c r="AN57" s="97"/>
      <c r="AO57" s="98"/>
    </row>
    <row r="58" spans="1:41" ht="15" customHeight="1" x14ac:dyDescent="0.15">
      <c r="A58" s="169" t="s">
        <v>8</v>
      </c>
      <c r="B58" s="216" t="s">
        <v>18</v>
      </c>
      <c r="C58" s="216"/>
      <c r="D58" s="216"/>
      <c r="E58" s="217"/>
      <c r="F58" s="183">
        <f t="shared" ref="F58" si="9">F23</f>
        <v>0</v>
      </c>
      <c r="G58" s="184"/>
      <c r="H58" s="184"/>
      <c r="I58" s="184"/>
      <c r="J58" s="218"/>
      <c r="K58" s="183">
        <f t="shared" ref="K58" si="10">K23</f>
        <v>0</v>
      </c>
      <c r="L58" s="184"/>
      <c r="M58" s="184"/>
      <c r="N58" s="218"/>
      <c r="O58" s="183">
        <f t="shared" ref="O58" si="11">O23</f>
        <v>0</v>
      </c>
      <c r="P58" s="184"/>
      <c r="Q58" s="184"/>
      <c r="R58" s="184"/>
      <c r="S58" s="185"/>
      <c r="T58" s="64"/>
      <c r="U58" s="104" t="s">
        <v>44</v>
      </c>
      <c r="V58" s="99"/>
      <c r="W58" s="99"/>
      <c r="X58" s="92"/>
      <c r="Y58" s="64"/>
      <c r="Z58" s="259"/>
      <c r="AA58" s="227"/>
      <c r="AB58" s="227"/>
      <c r="AC58" s="260"/>
      <c r="AD58" s="127" t="s">
        <v>36</v>
      </c>
      <c r="AE58" s="128"/>
      <c r="AF58" s="255" t="s">
        <v>80</v>
      </c>
      <c r="AG58" s="255"/>
      <c r="AH58" s="255"/>
      <c r="AI58" s="128" t="s">
        <v>79</v>
      </c>
      <c r="AJ58" s="128"/>
      <c r="AK58" s="93"/>
      <c r="AL58" s="93"/>
      <c r="AM58" s="93"/>
      <c r="AN58" s="93"/>
      <c r="AO58" s="94"/>
    </row>
    <row r="59" spans="1:41" ht="15" customHeight="1" thickBot="1" x14ac:dyDescent="0.2">
      <c r="A59" s="170"/>
      <c r="B59" s="171" t="s">
        <v>21</v>
      </c>
      <c r="C59" s="171"/>
      <c r="D59" s="257" t="str">
        <f>D24</f>
        <v>選択</v>
      </c>
      <c r="E59" s="258"/>
      <c r="F59" s="163"/>
      <c r="G59" s="164"/>
      <c r="H59" s="164"/>
      <c r="I59" s="164"/>
      <c r="J59" s="165"/>
      <c r="K59" s="163"/>
      <c r="L59" s="164"/>
      <c r="M59" s="164"/>
      <c r="N59" s="165"/>
      <c r="O59" s="163"/>
      <c r="P59" s="164"/>
      <c r="Q59" s="164"/>
      <c r="R59" s="164"/>
      <c r="S59" s="186"/>
      <c r="T59" s="64"/>
      <c r="U59" s="100"/>
      <c r="V59" s="101"/>
      <c r="W59" s="101"/>
      <c r="X59" s="102"/>
      <c r="Y59" s="64"/>
      <c r="Z59" s="134"/>
      <c r="AA59" s="135"/>
      <c r="AB59" s="135"/>
      <c r="AC59" s="138"/>
      <c r="AD59" s="134"/>
      <c r="AE59" s="135"/>
      <c r="AF59" s="256"/>
      <c r="AG59" s="256"/>
      <c r="AH59" s="256"/>
      <c r="AI59" s="135"/>
      <c r="AJ59" s="135"/>
      <c r="AK59" s="97"/>
      <c r="AL59" s="97"/>
      <c r="AM59" s="97"/>
      <c r="AN59" s="97"/>
      <c r="AO59" s="98"/>
    </row>
    <row r="60" spans="1:41" ht="15" customHeight="1" x14ac:dyDescent="0.15">
      <c r="A60" s="169" t="s">
        <v>9</v>
      </c>
      <c r="B60" s="216" t="s">
        <v>19</v>
      </c>
      <c r="C60" s="216"/>
      <c r="D60" s="216"/>
      <c r="E60" s="217"/>
      <c r="F60" s="183">
        <f t="shared" ref="F60" si="12">F25</f>
        <v>0</v>
      </c>
      <c r="G60" s="184"/>
      <c r="H60" s="184"/>
      <c r="I60" s="184"/>
      <c r="J60" s="218"/>
      <c r="K60" s="183">
        <f t="shared" ref="K60" si="13">K25</f>
        <v>0</v>
      </c>
      <c r="L60" s="184"/>
      <c r="M60" s="184"/>
      <c r="N60" s="218"/>
      <c r="O60" s="183">
        <f t="shared" ref="O60" si="14">O25</f>
        <v>0</v>
      </c>
      <c r="P60" s="184"/>
      <c r="Q60" s="184"/>
      <c r="R60" s="184"/>
      <c r="S60" s="185"/>
      <c r="T60" s="64"/>
      <c r="U60" s="105" t="s">
        <v>45</v>
      </c>
      <c r="V60" s="64"/>
      <c r="W60" s="64"/>
      <c r="X60" s="96"/>
      <c r="Y60" s="64"/>
      <c r="Z60" s="127" t="s">
        <v>43</v>
      </c>
      <c r="AA60" s="128"/>
      <c r="AB60" s="128"/>
      <c r="AC60" s="12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106"/>
    </row>
    <row r="61" spans="1:41" ht="15" customHeight="1" thickBot="1" x14ac:dyDescent="0.2">
      <c r="A61" s="170"/>
      <c r="B61" s="171" t="s">
        <v>20</v>
      </c>
      <c r="C61" s="171"/>
      <c r="D61" s="171"/>
      <c r="E61" s="172"/>
      <c r="F61" s="163"/>
      <c r="G61" s="164"/>
      <c r="H61" s="164"/>
      <c r="I61" s="164"/>
      <c r="J61" s="165"/>
      <c r="K61" s="163"/>
      <c r="L61" s="164"/>
      <c r="M61" s="164"/>
      <c r="N61" s="165"/>
      <c r="O61" s="163"/>
      <c r="P61" s="164"/>
      <c r="Q61" s="164"/>
      <c r="R61" s="164"/>
      <c r="S61" s="186"/>
      <c r="T61" s="64"/>
      <c r="U61" s="100"/>
      <c r="V61" s="101"/>
      <c r="W61" s="101"/>
      <c r="X61" s="102"/>
      <c r="Y61" s="64"/>
      <c r="Z61" s="259"/>
      <c r="AA61" s="227"/>
      <c r="AB61" s="227"/>
      <c r="AC61" s="260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106"/>
    </row>
    <row r="62" spans="1:41" ht="15" customHeight="1" x14ac:dyDescent="0.15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104" t="s">
        <v>46</v>
      </c>
      <c r="V62" s="99"/>
      <c r="W62" s="99"/>
      <c r="X62" s="92"/>
      <c r="Y62" s="64"/>
      <c r="Z62" s="259"/>
      <c r="AA62" s="227"/>
      <c r="AB62" s="227"/>
      <c r="AC62" s="260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106"/>
    </row>
    <row r="63" spans="1:41" ht="15" customHeight="1" x14ac:dyDescent="0.15">
      <c r="A63" s="166" t="str">
        <f>A28</f>
        <v/>
      </c>
      <c r="B63" s="166"/>
      <c r="C63" s="166"/>
      <c r="D63" s="166"/>
      <c r="E63" s="166"/>
      <c r="F63" s="167" t="str">
        <f ca="1">F28</f>
        <v/>
      </c>
      <c r="G63" s="168"/>
      <c r="H63" s="168"/>
      <c r="I63" s="168"/>
      <c r="J63" s="168"/>
      <c r="K63" s="114" t="str">
        <f>K28</f>
        <v/>
      </c>
      <c r="L63" s="64"/>
      <c r="M63" s="64"/>
      <c r="N63" s="64"/>
      <c r="O63" s="64"/>
      <c r="P63" s="64"/>
      <c r="Q63" s="64"/>
      <c r="R63" s="64"/>
      <c r="S63" s="64"/>
      <c r="T63" s="64"/>
      <c r="U63" s="95"/>
      <c r="V63" s="64"/>
      <c r="W63" s="64"/>
      <c r="X63" s="96"/>
      <c r="Y63" s="64"/>
      <c r="Z63" s="259"/>
      <c r="AA63" s="227"/>
      <c r="AB63" s="227"/>
      <c r="AC63" s="260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106"/>
    </row>
    <row r="64" spans="1:41" ht="15" customHeight="1" x14ac:dyDescent="0.15">
      <c r="A64" s="166" t="str">
        <f t="shared" ref="A64:A65" si="15">A29</f>
        <v/>
      </c>
      <c r="B64" s="166"/>
      <c r="C64" s="166"/>
      <c r="D64" s="166"/>
      <c r="E64" s="166"/>
      <c r="F64" s="167" t="str">
        <f t="shared" ref="F64:F65" ca="1" si="16">F29</f>
        <v/>
      </c>
      <c r="G64" s="168"/>
      <c r="H64" s="168"/>
      <c r="I64" s="168"/>
      <c r="J64" s="168"/>
      <c r="K64" s="114" t="str">
        <f t="shared" ref="K64:K65" si="17">K29</f>
        <v/>
      </c>
      <c r="L64" s="64"/>
      <c r="M64" s="64"/>
      <c r="N64" s="64"/>
      <c r="O64" s="64"/>
      <c r="P64" s="64"/>
      <c r="Q64" s="64"/>
      <c r="R64" s="64"/>
      <c r="S64" s="64"/>
      <c r="T64" s="64"/>
      <c r="U64" s="104" t="s">
        <v>47</v>
      </c>
      <c r="V64" s="99"/>
      <c r="W64" s="99"/>
      <c r="X64" s="92"/>
      <c r="Y64" s="64"/>
      <c r="Z64" s="259"/>
      <c r="AA64" s="227"/>
      <c r="AB64" s="227"/>
      <c r="AC64" s="260"/>
      <c r="AD64" s="107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106"/>
    </row>
    <row r="65" spans="1:41" ht="15" customHeight="1" x14ac:dyDescent="0.15">
      <c r="A65" s="166" t="str">
        <f t="shared" si="15"/>
        <v/>
      </c>
      <c r="B65" s="166"/>
      <c r="C65" s="166"/>
      <c r="D65" s="166"/>
      <c r="E65" s="166"/>
      <c r="F65" s="167" t="str">
        <f t="shared" ca="1" si="16"/>
        <v/>
      </c>
      <c r="G65" s="168"/>
      <c r="H65" s="168"/>
      <c r="I65" s="168"/>
      <c r="J65" s="168"/>
      <c r="K65" s="114" t="str">
        <f t="shared" si="17"/>
        <v/>
      </c>
      <c r="L65" s="64"/>
      <c r="M65" s="64"/>
      <c r="N65" s="64"/>
      <c r="O65" s="64"/>
      <c r="P65" s="64"/>
      <c r="Q65" s="64"/>
      <c r="R65" s="64"/>
      <c r="S65" s="64"/>
      <c r="T65" s="64"/>
      <c r="U65" s="100"/>
      <c r="V65" s="101"/>
      <c r="W65" s="101"/>
      <c r="X65" s="102"/>
      <c r="Y65" s="64"/>
      <c r="Z65" s="134"/>
      <c r="AA65" s="135"/>
      <c r="AB65" s="135"/>
      <c r="AC65" s="138"/>
      <c r="AD65" s="108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8"/>
    </row>
    <row r="66" spans="1:41" ht="15" customHeight="1" x14ac:dyDescent="0.15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104" t="s">
        <v>45</v>
      </c>
      <c r="V66" s="99"/>
      <c r="W66" s="99"/>
      <c r="X66" s="92"/>
      <c r="Y66" s="64"/>
      <c r="Z66" s="76" t="s">
        <v>58</v>
      </c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 t="s">
        <v>115</v>
      </c>
      <c r="AL66" s="76"/>
      <c r="AM66" s="76"/>
      <c r="AN66" s="76"/>
      <c r="AO66" s="76"/>
    </row>
    <row r="67" spans="1:41" ht="15" customHeight="1" x14ac:dyDescent="0.15">
      <c r="A67" s="64" t="str">
        <f ca="1">A32</f>
        <v/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100"/>
      <c r="V67" s="101"/>
      <c r="W67" s="101"/>
      <c r="X67" s="102"/>
      <c r="Y67" s="64"/>
      <c r="Z67" s="109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109"/>
      <c r="AL67" s="72"/>
      <c r="AM67" s="72"/>
      <c r="AN67" s="72"/>
      <c r="AO67" s="73"/>
    </row>
    <row r="68" spans="1:41" ht="15" customHeight="1" x14ac:dyDescent="0.15">
      <c r="A68" s="64" t="str">
        <f t="shared" ref="A68:A69" ca="1" si="18">A33</f>
        <v/>
      </c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105" t="s">
        <v>46</v>
      </c>
      <c r="V68" s="64"/>
      <c r="W68" s="64"/>
      <c r="X68" s="96"/>
      <c r="Y68" s="64"/>
      <c r="Z68" s="83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83"/>
      <c r="AL68" s="64"/>
      <c r="AM68" s="64"/>
      <c r="AN68" s="64"/>
      <c r="AO68" s="78"/>
    </row>
    <row r="69" spans="1:41" ht="15" customHeight="1" x14ac:dyDescent="0.15">
      <c r="A69" s="64" t="str">
        <f t="shared" si="18"/>
        <v/>
      </c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100"/>
      <c r="V69" s="101"/>
      <c r="W69" s="101"/>
      <c r="X69" s="102"/>
      <c r="Y69" s="64"/>
      <c r="Z69" s="83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83"/>
      <c r="AL69" s="64"/>
      <c r="AM69" s="64"/>
      <c r="AN69" s="64"/>
      <c r="AO69" s="78"/>
    </row>
    <row r="70" spans="1:41" ht="15" customHeight="1" x14ac:dyDescent="0.15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81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1"/>
      <c r="AL70" s="82"/>
      <c r="AM70" s="82"/>
      <c r="AN70" s="82"/>
      <c r="AO70" s="87"/>
    </row>
  </sheetData>
  <sheetProtection algorithmName="SHA-512" hashValue="igYetvklzcaqGDYGuz+O2Bf3b/bXURhVTA1TjF5eXVximjYWBTmIHdxOCtoTB3nEN8oHOe0lnkxeB6CCRNHLTw==" saltValue="IeYhn4wXUjI0UJbr+ya0EA==" spinCount="100000" sheet="1" formatCells="0"/>
  <mergeCells count="188">
    <mergeCell ref="K50:N51"/>
    <mergeCell ref="O50:S51"/>
    <mergeCell ref="AM54:AM55"/>
    <mergeCell ref="A64:E64"/>
    <mergeCell ref="F64:J64"/>
    <mergeCell ref="A65:E65"/>
    <mergeCell ref="F65:J65"/>
    <mergeCell ref="AD58:AE59"/>
    <mergeCell ref="AF58:AH59"/>
    <mergeCell ref="AI58:AJ59"/>
    <mergeCell ref="B59:C59"/>
    <mergeCell ref="D59:E59"/>
    <mergeCell ref="B60:E60"/>
    <mergeCell ref="F60:J61"/>
    <mergeCell ref="K60:N61"/>
    <mergeCell ref="O60:S61"/>
    <mergeCell ref="Z60:AC65"/>
    <mergeCell ref="Z56:AC59"/>
    <mergeCell ref="AD56:AE57"/>
    <mergeCell ref="AF56:AH57"/>
    <mergeCell ref="AI56:AJ57"/>
    <mergeCell ref="B57:E57"/>
    <mergeCell ref="A58:A59"/>
    <mergeCell ref="B58:E58"/>
    <mergeCell ref="A52:A53"/>
    <mergeCell ref="B52:E52"/>
    <mergeCell ref="F52:J53"/>
    <mergeCell ref="K52:N53"/>
    <mergeCell ref="O52:S53"/>
    <mergeCell ref="Z52:AC53"/>
    <mergeCell ref="AD52:AG53"/>
    <mergeCell ref="AI52:AN53"/>
    <mergeCell ref="C53:D53"/>
    <mergeCell ref="O48:S49"/>
    <mergeCell ref="V48:W48"/>
    <mergeCell ref="Z50:AC51"/>
    <mergeCell ref="AD50:AH51"/>
    <mergeCell ref="Z48:AC49"/>
    <mergeCell ref="AD48:AF49"/>
    <mergeCell ref="AG48:AI49"/>
    <mergeCell ref="AJ48:AL49"/>
    <mergeCell ref="A45:E46"/>
    <mergeCell ref="F45:S46"/>
    <mergeCell ref="AA45:AB45"/>
    <mergeCell ref="AD45:AN45"/>
    <mergeCell ref="AA46:AB46"/>
    <mergeCell ref="AD46:AN46"/>
    <mergeCell ref="A48:E49"/>
    <mergeCell ref="F48:J49"/>
    <mergeCell ref="K48:N48"/>
    <mergeCell ref="B47:S47"/>
    <mergeCell ref="K49:N49"/>
    <mergeCell ref="V49:W49"/>
    <mergeCell ref="AI50:AM51"/>
    <mergeCell ref="A50:A51"/>
    <mergeCell ref="B50:E51"/>
    <mergeCell ref="F50:J51"/>
    <mergeCell ref="Z40:AD40"/>
    <mergeCell ref="AE40:AH40"/>
    <mergeCell ref="AE42:AN42"/>
    <mergeCell ref="A44:E44"/>
    <mergeCell ref="F44:J44"/>
    <mergeCell ref="L44:M44"/>
    <mergeCell ref="AA44:AB44"/>
    <mergeCell ref="AD44:AN44"/>
    <mergeCell ref="AI23:AJ24"/>
    <mergeCell ref="AD23:AE24"/>
    <mergeCell ref="AF23:AH24"/>
    <mergeCell ref="A25:A26"/>
    <mergeCell ref="B25:E25"/>
    <mergeCell ref="F25:J26"/>
    <mergeCell ref="K25:N26"/>
    <mergeCell ref="O25:S26"/>
    <mergeCell ref="B26:E26"/>
    <mergeCell ref="A39:AO39"/>
    <mergeCell ref="F29:J29"/>
    <mergeCell ref="A30:E30"/>
    <mergeCell ref="F30:J30"/>
    <mergeCell ref="N44:O44"/>
    <mergeCell ref="P44:Q44"/>
    <mergeCell ref="A2:E2"/>
    <mergeCell ref="A36:AO36"/>
    <mergeCell ref="A37:E37"/>
    <mergeCell ref="A38:AO38"/>
    <mergeCell ref="AJ37:AO37"/>
    <mergeCell ref="A28:E28"/>
    <mergeCell ref="F28:J28"/>
    <mergeCell ref="A29:E29"/>
    <mergeCell ref="AI17:AN18"/>
    <mergeCell ref="AD19:AE20"/>
    <mergeCell ref="AH19:AH20"/>
    <mergeCell ref="AI19:AJ20"/>
    <mergeCell ref="AM19:AM20"/>
    <mergeCell ref="AD21:AE22"/>
    <mergeCell ref="AF21:AH22"/>
    <mergeCell ref="AI21:AJ22"/>
    <mergeCell ref="Z13:AC14"/>
    <mergeCell ref="Z15:AC16"/>
    <mergeCell ref="Z17:AC18"/>
    <mergeCell ref="Z19:AC20"/>
    <mergeCell ref="Z21:AC24"/>
    <mergeCell ref="Z25:AC30"/>
    <mergeCell ref="AD13:AF14"/>
    <mergeCell ref="AG13:AI14"/>
    <mergeCell ref="AD15:AH16"/>
    <mergeCell ref="AD17:AG18"/>
    <mergeCell ref="AI15:AM16"/>
    <mergeCell ref="V13:W13"/>
    <mergeCell ref="V14:W14"/>
    <mergeCell ref="AJ13:AL14"/>
    <mergeCell ref="O23:S24"/>
    <mergeCell ref="B24:C24"/>
    <mergeCell ref="D24:E24"/>
    <mergeCell ref="O19:S20"/>
    <mergeCell ref="B20:E20"/>
    <mergeCell ref="A13:E14"/>
    <mergeCell ref="F13:J14"/>
    <mergeCell ref="K13:N13"/>
    <mergeCell ref="O13:S14"/>
    <mergeCell ref="K14:N14"/>
    <mergeCell ref="A23:A24"/>
    <mergeCell ref="B23:E23"/>
    <mergeCell ref="F23:J24"/>
    <mergeCell ref="K23:N24"/>
    <mergeCell ref="K21:N22"/>
    <mergeCell ref="O21:S22"/>
    <mergeCell ref="B22:E22"/>
    <mergeCell ref="O15:S16"/>
    <mergeCell ref="A17:A18"/>
    <mergeCell ref="B17:E17"/>
    <mergeCell ref="F17:J18"/>
    <mergeCell ref="K17:N18"/>
    <mergeCell ref="O17:S18"/>
    <mergeCell ref="C18:D18"/>
    <mergeCell ref="A15:A16"/>
    <mergeCell ref="B15:E16"/>
    <mergeCell ref="A19:A20"/>
    <mergeCell ref="B19:E19"/>
    <mergeCell ref="F19:J20"/>
    <mergeCell ref="K19:N20"/>
    <mergeCell ref="F15:J16"/>
    <mergeCell ref="K15:N16"/>
    <mergeCell ref="A63:E63"/>
    <mergeCell ref="F63:J63"/>
    <mergeCell ref="A60:A61"/>
    <mergeCell ref="B61:E61"/>
    <mergeCell ref="A56:A57"/>
    <mergeCell ref="B56:E56"/>
    <mergeCell ref="F56:J57"/>
    <mergeCell ref="K56:N57"/>
    <mergeCell ref="AI54:AJ55"/>
    <mergeCell ref="B55:E55"/>
    <mergeCell ref="O56:S57"/>
    <mergeCell ref="A54:A55"/>
    <mergeCell ref="B54:E54"/>
    <mergeCell ref="F54:J55"/>
    <mergeCell ref="K54:N55"/>
    <mergeCell ref="O54:S55"/>
    <mergeCell ref="Z54:AC55"/>
    <mergeCell ref="AD54:AE55"/>
    <mergeCell ref="AH54:AH55"/>
    <mergeCell ref="O58:S59"/>
    <mergeCell ref="F58:J59"/>
    <mergeCell ref="K58:N59"/>
    <mergeCell ref="A1:AO1"/>
    <mergeCell ref="A3:AO3"/>
    <mergeCell ref="A4:AO4"/>
    <mergeCell ref="Z5:AD5"/>
    <mergeCell ref="AE5:AH5"/>
    <mergeCell ref="A35:S35"/>
    <mergeCell ref="N9:O9"/>
    <mergeCell ref="P9:Q9"/>
    <mergeCell ref="B12:S12"/>
    <mergeCell ref="A10:E11"/>
    <mergeCell ref="F10:S11"/>
    <mergeCell ref="AA10:AB10"/>
    <mergeCell ref="AD10:AN10"/>
    <mergeCell ref="AA11:AB11"/>
    <mergeCell ref="AD11:AN11"/>
    <mergeCell ref="AE7:AN7"/>
    <mergeCell ref="A9:E9"/>
    <mergeCell ref="F9:J9"/>
    <mergeCell ref="L9:M9"/>
    <mergeCell ref="AA9:AB9"/>
    <mergeCell ref="AD9:AN9"/>
    <mergeCell ref="A21:A22"/>
    <mergeCell ref="B21:E21"/>
    <mergeCell ref="F21:J22"/>
  </mergeCells>
  <phoneticPr fontId="15"/>
  <conditionalFormatting sqref="A28:E30">
    <cfRule type="expression" dxfId="11" priority="5" stopIfTrue="1">
      <formula>$AR$1=1</formula>
    </cfRule>
  </conditionalFormatting>
  <conditionalFormatting sqref="A63:J65">
    <cfRule type="expression" dxfId="10" priority="1">
      <formula>$AR$1=1</formula>
    </cfRule>
  </conditionalFormatting>
  <conditionalFormatting sqref="F28:J30">
    <cfRule type="expression" dxfId="9" priority="4" stopIfTrue="1">
      <formula>$AR$1=1</formula>
    </cfRule>
  </conditionalFormatting>
  <conditionalFormatting sqref="F63:J65">
    <cfRule type="expression" dxfId="8" priority="2" stopIfTrue="1">
      <formula>$AP$1=1</formula>
    </cfRule>
  </conditionalFormatting>
  <dataValidations count="5">
    <dataValidation type="textLength" imeMode="halfAlpha" operator="equal" allowBlank="1" showInputMessage="1" showErrorMessage="1" sqref="AE7:AN7" xr:uid="{BE10B2EF-2192-440F-930A-70E00F4287E6}">
      <formula1>13</formula1>
    </dataValidation>
    <dataValidation imeMode="hiragana" allowBlank="1" showInputMessage="1" showErrorMessage="1" sqref="AD9:AN11 F10:S11 AD7 AD44:AN46 F45:S46 AD42" xr:uid="{948D9EE3-89A9-48E1-88A2-9FED6221D8C3}"/>
    <dataValidation imeMode="halfAlpha" allowBlank="1" showInputMessage="1" showErrorMessage="1" sqref="F50:J55 AE5:AH5 F9:J9 AJ2 AL2 AN2 F15:J20 P44:Q44 AE40:AH40 F44:J44 P9:Q9" xr:uid="{22336B14-DE47-4771-B38B-06329E67E780}"/>
    <dataValidation imeMode="halfAlpha" operator="equal" allowBlank="1" showInputMessage="1" showErrorMessage="1" sqref="L9:M9 L44:M44" xr:uid="{3943F777-3779-4FC4-B356-BC8880586369}"/>
    <dataValidation type="list" allowBlank="1" showInputMessage="1" showErrorMessage="1" sqref="D24:E24" xr:uid="{DE5B658B-E60C-4B29-AF0A-986E20DCADCE}">
      <formula1>"選択,90%,100%"</formula1>
    </dataValidation>
  </dataValidations>
  <printOptions horizontalCentered="1"/>
  <pageMargins left="0.39370078740157483" right="0.39370078740157483" top="0.59055118110236227" bottom="0.19685039370078741" header="0.19685039370078741" footer="0.19685039370078741"/>
  <pageSetup paperSize="9" scale="98" fitToHeight="0" orientation="landscape" blackAndWhite="1" r:id="rId1"/>
  <headerFooter>
    <oddFooter>&amp;R&amp;8U202402</oddFooter>
  </headerFooter>
  <rowBreaks count="1" manualBreakCount="1">
    <brk id="35" max="4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E2977-7B66-40BD-A371-B35F49E4A555}">
  <sheetPr>
    <tabColor rgb="FFFFCCFF"/>
    <pageSetUpPr fitToPage="1"/>
  </sheetPr>
  <dimension ref="A1:AT70"/>
  <sheetViews>
    <sheetView showGridLines="0" showZeros="0" view="pageBreakPreview" zoomScaleNormal="100" zoomScaleSheetLayoutView="100" workbookViewId="0">
      <selection activeCell="AW14" sqref="AW14"/>
    </sheetView>
  </sheetViews>
  <sheetFormatPr defaultRowHeight="15.75" x14ac:dyDescent="0.15"/>
  <cols>
    <col min="1" max="18" width="3.625" style="1" customWidth="1"/>
    <col min="19" max="19" width="2.625" style="1" customWidth="1"/>
    <col min="20" max="20" width="1.625" style="1" customWidth="1"/>
    <col min="21" max="21" width="3.625" style="1" customWidth="1"/>
    <col min="22" max="23" width="5.625" style="1" customWidth="1"/>
    <col min="24" max="24" width="3.625" style="1" customWidth="1"/>
    <col min="25" max="26" width="1.625" style="1" customWidth="1"/>
    <col min="27" max="29" width="2.625" style="1" customWidth="1"/>
    <col min="30" max="42" width="3.625" style="1" customWidth="1"/>
    <col min="43" max="43" width="12.625" style="1" hidden="1" customWidth="1"/>
    <col min="44" max="44" width="3.625" style="1" hidden="1" customWidth="1"/>
    <col min="45" max="45" width="8.625" style="1" hidden="1" customWidth="1"/>
    <col min="46" max="46" width="3.625" style="1" hidden="1" customWidth="1"/>
    <col min="47" max="50" width="3.625" style="1" customWidth="1"/>
    <col min="51" max="16384" width="9" style="1"/>
  </cols>
  <sheetData>
    <row r="1" spans="1:46" ht="15" customHeight="1" x14ac:dyDescent="0.1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R1" s="110">
        <f>IF(C18&gt;=100,1,IF(AND(F15=0,F17&lt;&gt;0),1,0))</f>
        <v>1</v>
      </c>
      <c r="AS1" s="1" t="b">
        <f ca="1">IF(AND(F21&lt;&gt;0,OR(AS2=FALSE,AS3=FALSE)),FALSE,TRUE)</f>
        <v>1</v>
      </c>
      <c r="AT1" s="1" t="str">
        <f ca="1">IF(AS1=FALSE,"印刷する前にエラーのご確認をお願いします！","")</f>
        <v/>
      </c>
    </row>
    <row r="2" spans="1:46" ht="20.100000000000001" customHeight="1" x14ac:dyDescent="0.15">
      <c r="A2" s="219" t="s">
        <v>59</v>
      </c>
      <c r="B2" s="220"/>
      <c r="C2" s="220"/>
      <c r="D2" s="220"/>
      <c r="E2" s="221"/>
      <c r="F2" s="90"/>
      <c r="G2" s="116" t="str">
        <f ca="1">AT1</f>
        <v/>
      </c>
      <c r="H2" s="64"/>
      <c r="I2" s="64"/>
      <c r="J2" s="64"/>
      <c r="K2" s="64"/>
      <c r="L2" s="64"/>
      <c r="M2" s="64"/>
      <c r="N2" s="64"/>
      <c r="O2" s="63"/>
      <c r="P2" s="63"/>
      <c r="Q2" s="63"/>
      <c r="R2" s="63"/>
      <c r="S2" s="63"/>
      <c r="T2" s="64"/>
      <c r="U2" s="63"/>
      <c r="V2" s="63"/>
      <c r="W2" s="63"/>
      <c r="X2" s="63"/>
      <c r="Y2" s="63"/>
      <c r="Z2" s="63"/>
      <c r="AA2" s="63"/>
      <c r="AB2" s="63"/>
      <c r="AC2" s="63"/>
      <c r="AD2" s="64"/>
      <c r="AE2" s="64"/>
      <c r="AF2" s="64"/>
      <c r="AG2" s="64"/>
      <c r="AH2" s="65"/>
      <c r="AI2" s="64">
        <v>20</v>
      </c>
      <c r="AJ2" s="3">
        <v>23</v>
      </c>
      <c r="AK2" s="64" t="s">
        <v>106</v>
      </c>
      <c r="AL2" s="3">
        <v>10</v>
      </c>
      <c r="AM2" s="64" t="s">
        <v>81</v>
      </c>
      <c r="AN2" s="3">
        <v>31</v>
      </c>
      <c r="AO2" s="64" t="s">
        <v>104</v>
      </c>
      <c r="AP2" s="5"/>
      <c r="AQ2" s="60">
        <f>IF(AND(AJ2&lt;&gt;0,AL2&lt;&gt;0,AN2&lt;&gt;0),DATE(2000+AJ2,AL2,AN2),"日付入力確認")</f>
        <v>45230</v>
      </c>
      <c r="AR2" s="1" t="str">
        <f ca="1">CELL("type",AQ2)</f>
        <v>v</v>
      </c>
      <c r="AS2" s="1" t="b">
        <f ca="1">IF(AR2="v",TRUE,FALSE)</f>
        <v>1</v>
      </c>
      <c r="AT2" s="1" t="str">
        <f ca="1">IF(AS2=FALSE,"※日付入力エラー","")</f>
        <v/>
      </c>
    </row>
    <row r="3" spans="1:46" s="2" customFormat="1" ht="32.1" customHeight="1" x14ac:dyDescent="0.15">
      <c r="A3" s="125" t="s">
        <v>89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Q3" s="61" t="s">
        <v>116</v>
      </c>
      <c r="AR3" s="59"/>
      <c r="AS3" s="2" t="b">
        <f>IF(AND(F17&lt;&gt;0,F23=0),FALSE,TRUE)</f>
        <v>1</v>
      </c>
      <c r="AT3" s="2" t="str">
        <f>IF(AS3=FALSE,"※⑤今回請求額掛率未選択","")</f>
        <v/>
      </c>
    </row>
    <row r="4" spans="1:46" ht="20.100000000000001" customHeight="1" x14ac:dyDescent="0.15">
      <c r="A4" s="126" t="str">
        <f>IF(AR1=1,"（兼　工事完成通知書）","")</f>
        <v>（兼　工事完成通知書）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R4" s="62"/>
      <c r="AT4" s="1" t="str">
        <f>IF(AS3=FALSE,"　⇒注文書の控除条件に保留金100分の10という記載がある場合は90％を選択、それ以外は100％を選択して下さい。","")</f>
        <v/>
      </c>
    </row>
    <row r="5" spans="1:46" ht="24.95" customHeight="1" x14ac:dyDescent="0.15">
      <c r="A5" s="66" t="s">
        <v>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4"/>
      <c r="U5" s="66"/>
      <c r="V5" s="66"/>
      <c r="W5" s="66"/>
      <c r="X5" s="66"/>
      <c r="Y5" s="66"/>
      <c r="Z5" s="127" t="s">
        <v>42</v>
      </c>
      <c r="AA5" s="128"/>
      <c r="AB5" s="128"/>
      <c r="AC5" s="128"/>
      <c r="AD5" s="129"/>
      <c r="AE5" s="130">
        <v>1234</v>
      </c>
      <c r="AF5" s="131"/>
      <c r="AG5" s="131"/>
      <c r="AH5" s="132"/>
      <c r="AI5" s="68"/>
      <c r="AJ5" s="69"/>
      <c r="AK5" s="69"/>
      <c r="AL5" s="69"/>
      <c r="AM5" s="69"/>
      <c r="AN5" s="69"/>
      <c r="AO5" s="69"/>
      <c r="AR5" s="62"/>
    </row>
    <row r="6" spans="1:46" ht="9.9499999999999993" customHeight="1" x14ac:dyDescent="0.1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70"/>
      <c r="AA6" s="71"/>
      <c r="AB6" s="71"/>
      <c r="AC6" s="71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3"/>
    </row>
    <row r="7" spans="1:46" ht="24.95" customHeight="1" x14ac:dyDescent="0.15">
      <c r="A7" s="64"/>
      <c r="B7" s="74" t="s">
        <v>2</v>
      </c>
      <c r="C7" s="64"/>
      <c r="D7" s="64"/>
      <c r="E7" s="64"/>
      <c r="F7" s="64"/>
      <c r="G7" s="64"/>
      <c r="H7" s="64"/>
      <c r="I7" s="64"/>
      <c r="J7" s="64"/>
      <c r="K7" s="64"/>
      <c r="L7" s="66"/>
      <c r="M7" s="66"/>
      <c r="N7" s="66"/>
      <c r="O7" s="66"/>
      <c r="P7" s="66"/>
      <c r="Q7" s="66"/>
      <c r="R7" s="66"/>
      <c r="S7" s="66"/>
      <c r="T7" s="64"/>
      <c r="U7" s="64"/>
      <c r="V7" s="64"/>
      <c r="W7" s="64"/>
      <c r="X7" s="64"/>
      <c r="Y7" s="64"/>
      <c r="Z7" s="75"/>
      <c r="AA7" s="76" t="s">
        <v>98</v>
      </c>
      <c r="AB7" s="76"/>
      <c r="AC7" s="76"/>
      <c r="AD7" s="77" t="s">
        <v>99</v>
      </c>
      <c r="AE7" s="149" t="s">
        <v>111</v>
      </c>
      <c r="AF7" s="149"/>
      <c r="AG7" s="149"/>
      <c r="AH7" s="149"/>
      <c r="AI7" s="149"/>
      <c r="AJ7" s="149"/>
      <c r="AK7" s="149"/>
      <c r="AL7" s="149"/>
      <c r="AM7" s="149"/>
      <c r="AN7" s="149"/>
      <c r="AO7" s="78"/>
    </row>
    <row r="8" spans="1:46" ht="5.0999999999999996" customHeight="1" x14ac:dyDescent="0.15">
      <c r="A8" s="64"/>
      <c r="B8" s="7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75"/>
      <c r="AA8" s="76"/>
      <c r="AB8" s="76"/>
      <c r="AC8" s="76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9"/>
    </row>
    <row r="9" spans="1:46" ht="24.95" customHeight="1" x14ac:dyDescent="0.15">
      <c r="A9" s="150" t="s">
        <v>60</v>
      </c>
      <c r="B9" s="151"/>
      <c r="C9" s="151"/>
      <c r="D9" s="151"/>
      <c r="E9" s="152"/>
      <c r="F9" s="153" t="s">
        <v>117</v>
      </c>
      <c r="G9" s="154"/>
      <c r="H9" s="154"/>
      <c r="I9" s="154"/>
      <c r="J9" s="154"/>
      <c r="K9" s="80" t="s">
        <v>39</v>
      </c>
      <c r="L9" s="153" t="s">
        <v>83</v>
      </c>
      <c r="M9" s="155"/>
      <c r="N9" s="134" t="s">
        <v>41</v>
      </c>
      <c r="O9" s="135"/>
      <c r="P9" s="136">
        <v>2</v>
      </c>
      <c r="Q9" s="136"/>
      <c r="R9" s="97" t="s">
        <v>40</v>
      </c>
      <c r="S9" s="97"/>
      <c r="T9" s="64"/>
      <c r="U9" s="64"/>
      <c r="V9" s="64"/>
      <c r="W9" s="64"/>
      <c r="X9" s="64"/>
      <c r="Y9" s="64"/>
      <c r="Z9" s="83"/>
      <c r="AA9" s="145" t="s">
        <v>56</v>
      </c>
      <c r="AB9" s="145"/>
      <c r="AC9" s="64"/>
      <c r="AD9" s="146" t="s">
        <v>118</v>
      </c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78"/>
    </row>
    <row r="10" spans="1:46" ht="24.95" customHeight="1" x14ac:dyDescent="0.15">
      <c r="A10" s="127" t="s">
        <v>25</v>
      </c>
      <c r="B10" s="128"/>
      <c r="C10" s="128"/>
      <c r="D10" s="128"/>
      <c r="E10" s="129"/>
      <c r="F10" s="139" t="s">
        <v>120</v>
      </c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1"/>
      <c r="T10" s="64"/>
      <c r="U10" s="64"/>
      <c r="V10" s="64"/>
      <c r="W10" s="64"/>
      <c r="X10" s="64"/>
      <c r="Y10" s="64"/>
      <c r="Z10" s="83"/>
      <c r="AA10" s="145" t="s">
        <v>54</v>
      </c>
      <c r="AB10" s="145"/>
      <c r="AC10" s="64"/>
      <c r="AD10" s="146" t="s">
        <v>119</v>
      </c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84" t="s">
        <v>57</v>
      </c>
    </row>
    <row r="11" spans="1:46" ht="24.95" customHeight="1" x14ac:dyDescent="0.15">
      <c r="A11" s="134"/>
      <c r="B11" s="135"/>
      <c r="C11" s="135"/>
      <c r="D11" s="135"/>
      <c r="E11" s="138"/>
      <c r="F11" s="142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4"/>
      <c r="T11" s="64"/>
      <c r="U11" s="64"/>
      <c r="V11" s="64"/>
      <c r="W11" s="64"/>
      <c r="X11" s="64"/>
      <c r="Y11" s="64"/>
      <c r="Z11" s="81"/>
      <c r="AA11" s="147" t="s">
        <v>55</v>
      </c>
      <c r="AB11" s="147"/>
      <c r="AC11" s="82"/>
      <c r="AD11" s="148" t="s">
        <v>112</v>
      </c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87"/>
    </row>
    <row r="12" spans="1:46" ht="9.9499999999999993" customHeight="1" x14ac:dyDescent="0.15">
      <c r="A12" s="88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</row>
    <row r="13" spans="1:46" ht="15" customHeight="1" x14ac:dyDescent="0.2">
      <c r="A13" s="127" t="s">
        <v>22</v>
      </c>
      <c r="B13" s="128"/>
      <c r="C13" s="128"/>
      <c r="D13" s="128"/>
      <c r="E13" s="129"/>
      <c r="F13" s="207" t="s">
        <v>23</v>
      </c>
      <c r="G13" s="208"/>
      <c r="H13" s="208"/>
      <c r="I13" s="208"/>
      <c r="J13" s="209"/>
      <c r="K13" s="207" t="s">
        <v>11</v>
      </c>
      <c r="L13" s="208"/>
      <c r="M13" s="208"/>
      <c r="N13" s="209"/>
      <c r="O13" s="207" t="s">
        <v>24</v>
      </c>
      <c r="P13" s="208"/>
      <c r="Q13" s="208"/>
      <c r="R13" s="208"/>
      <c r="S13" s="209"/>
      <c r="T13" s="64"/>
      <c r="U13" s="64"/>
      <c r="V13" s="204"/>
      <c r="W13" s="204"/>
      <c r="X13" s="64"/>
      <c r="Y13" s="64"/>
      <c r="Z13" s="227"/>
      <c r="AA13" s="227"/>
      <c r="AB13" s="227"/>
      <c r="AC13" s="227"/>
      <c r="AD13" s="202"/>
      <c r="AE13" s="202"/>
      <c r="AF13" s="202"/>
      <c r="AG13" s="202"/>
      <c r="AH13" s="202"/>
      <c r="AI13" s="202"/>
      <c r="AJ13" s="202"/>
      <c r="AK13" s="202"/>
      <c r="AL13" s="202"/>
      <c r="AM13" s="89"/>
      <c r="AN13" s="89"/>
      <c r="AO13" s="89"/>
    </row>
    <row r="14" spans="1:46" ht="15" customHeight="1" x14ac:dyDescent="0.15">
      <c r="A14" s="134"/>
      <c r="B14" s="135"/>
      <c r="C14" s="135"/>
      <c r="D14" s="135"/>
      <c r="E14" s="138"/>
      <c r="F14" s="210"/>
      <c r="G14" s="211"/>
      <c r="H14" s="211"/>
      <c r="I14" s="211"/>
      <c r="J14" s="212"/>
      <c r="K14" s="213">
        <v>0.1</v>
      </c>
      <c r="L14" s="214"/>
      <c r="M14" s="214"/>
      <c r="N14" s="215"/>
      <c r="O14" s="210"/>
      <c r="P14" s="211"/>
      <c r="Q14" s="211"/>
      <c r="R14" s="211"/>
      <c r="S14" s="212"/>
      <c r="T14" s="64"/>
      <c r="U14" s="64"/>
      <c r="V14" s="145"/>
      <c r="W14" s="145"/>
      <c r="X14" s="64"/>
      <c r="Y14" s="64"/>
      <c r="Z14" s="227"/>
      <c r="AA14" s="227"/>
      <c r="AB14" s="227"/>
      <c r="AC14" s="227"/>
      <c r="AD14" s="202"/>
      <c r="AE14" s="202"/>
      <c r="AF14" s="202"/>
      <c r="AG14" s="202"/>
      <c r="AH14" s="202"/>
      <c r="AI14" s="202"/>
      <c r="AJ14" s="202"/>
      <c r="AK14" s="202"/>
      <c r="AL14" s="202"/>
      <c r="AM14" s="89"/>
      <c r="AN14" s="89"/>
      <c r="AO14" s="89"/>
    </row>
    <row r="15" spans="1:46" ht="15" customHeight="1" x14ac:dyDescent="0.15">
      <c r="A15" s="156" t="s">
        <v>4</v>
      </c>
      <c r="B15" s="158" t="s">
        <v>3</v>
      </c>
      <c r="C15" s="158"/>
      <c r="D15" s="158"/>
      <c r="E15" s="159"/>
      <c r="F15" s="187">
        <v>1000000</v>
      </c>
      <c r="G15" s="188"/>
      <c r="H15" s="188"/>
      <c r="I15" s="188"/>
      <c r="J15" s="189"/>
      <c r="K15" s="160">
        <f>ROUND(F15*$K$14,0)</f>
        <v>100000</v>
      </c>
      <c r="L15" s="161"/>
      <c r="M15" s="161"/>
      <c r="N15" s="162"/>
      <c r="O15" s="160">
        <f>F15+K15</f>
        <v>1100000</v>
      </c>
      <c r="P15" s="161"/>
      <c r="Q15" s="161"/>
      <c r="R15" s="161"/>
      <c r="S15" s="162"/>
      <c r="T15" s="64"/>
      <c r="U15" s="64"/>
      <c r="V15" s="64"/>
      <c r="W15" s="64"/>
      <c r="X15" s="64"/>
      <c r="Y15" s="64"/>
      <c r="Z15" s="227"/>
      <c r="AA15" s="227"/>
      <c r="AB15" s="227"/>
      <c r="AC15" s="227"/>
      <c r="AD15" s="202"/>
      <c r="AE15" s="202"/>
      <c r="AF15" s="202"/>
      <c r="AG15" s="202"/>
      <c r="AH15" s="202"/>
      <c r="AI15" s="203"/>
      <c r="AJ15" s="203"/>
      <c r="AK15" s="203"/>
      <c r="AL15" s="203"/>
      <c r="AM15" s="203"/>
      <c r="AN15" s="89"/>
      <c r="AO15" s="89"/>
    </row>
    <row r="16" spans="1:46" ht="15" customHeight="1" x14ac:dyDescent="0.15">
      <c r="A16" s="173"/>
      <c r="B16" s="194"/>
      <c r="C16" s="194"/>
      <c r="D16" s="194"/>
      <c r="E16" s="195"/>
      <c r="F16" s="190"/>
      <c r="G16" s="191"/>
      <c r="H16" s="191"/>
      <c r="I16" s="191"/>
      <c r="J16" s="192"/>
      <c r="K16" s="180"/>
      <c r="L16" s="181"/>
      <c r="M16" s="181"/>
      <c r="N16" s="182"/>
      <c r="O16" s="180"/>
      <c r="P16" s="181"/>
      <c r="Q16" s="181"/>
      <c r="R16" s="181"/>
      <c r="S16" s="182"/>
      <c r="T16" s="64"/>
      <c r="U16" s="64"/>
      <c r="V16" s="64"/>
      <c r="W16" s="64"/>
      <c r="X16" s="64"/>
      <c r="Y16" s="64"/>
      <c r="Z16" s="227"/>
      <c r="AA16" s="227"/>
      <c r="AB16" s="227"/>
      <c r="AC16" s="227"/>
      <c r="AD16" s="202"/>
      <c r="AE16" s="202"/>
      <c r="AF16" s="202"/>
      <c r="AG16" s="202"/>
      <c r="AH16" s="202"/>
      <c r="AI16" s="203"/>
      <c r="AJ16" s="203"/>
      <c r="AK16" s="203"/>
      <c r="AL16" s="203"/>
      <c r="AM16" s="203"/>
      <c r="AN16" s="89"/>
      <c r="AO16" s="89"/>
    </row>
    <row r="17" spans="1:41" ht="15" customHeight="1" x14ac:dyDescent="0.15">
      <c r="A17" s="156" t="s">
        <v>5</v>
      </c>
      <c r="B17" s="158" t="s">
        <v>10</v>
      </c>
      <c r="C17" s="158"/>
      <c r="D17" s="158"/>
      <c r="E17" s="159"/>
      <c r="F17" s="187">
        <v>1000000</v>
      </c>
      <c r="G17" s="188"/>
      <c r="H17" s="188"/>
      <c r="I17" s="188"/>
      <c r="J17" s="189"/>
      <c r="K17" s="160">
        <f>ROUND(F17*$K$14,0)</f>
        <v>100000</v>
      </c>
      <c r="L17" s="161"/>
      <c r="M17" s="161"/>
      <c r="N17" s="162"/>
      <c r="O17" s="160">
        <f>F17+K17</f>
        <v>1100000</v>
      </c>
      <c r="P17" s="161"/>
      <c r="Q17" s="161"/>
      <c r="R17" s="161"/>
      <c r="S17" s="162"/>
      <c r="T17" s="64"/>
      <c r="U17" s="64"/>
      <c r="V17" s="64"/>
      <c r="W17" s="64"/>
      <c r="X17" s="64"/>
      <c r="Y17" s="64"/>
      <c r="Z17" s="227"/>
      <c r="AA17" s="227"/>
      <c r="AB17" s="227"/>
      <c r="AC17" s="227"/>
      <c r="AD17" s="202"/>
      <c r="AE17" s="202"/>
      <c r="AF17" s="202"/>
      <c r="AG17" s="202"/>
      <c r="AH17" s="89"/>
      <c r="AI17" s="226"/>
      <c r="AJ17" s="226"/>
      <c r="AK17" s="226"/>
      <c r="AL17" s="226"/>
      <c r="AM17" s="226"/>
      <c r="AN17" s="226"/>
      <c r="AO17" s="89"/>
    </row>
    <row r="18" spans="1:41" ht="15" customHeight="1" x14ac:dyDescent="0.15">
      <c r="A18" s="173"/>
      <c r="B18" s="85" t="s">
        <v>12</v>
      </c>
      <c r="C18" s="193">
        <f>IF(AND(F15&lt;&gt;0,F17&lt;&gt;0),F17/F15*100,0)</f>
        <v>100</v>
      </c>
      <c r="D18" s="193"/>
      <c r="E18" s="86" t="s">
        <v>13</v>
      </c>
      <c r="F18" s="190"/>
      <c r="G18" s="191"/>
      <c r="H18" s="191"/>
      <c r="I18" s="191"/>
      <c r="J18" s="192"/>
      <c r="K18" s="180"/>
      <c r="L18" s="181"/>
      <c r="M18" s="181"/>
      <c r="N18" s="182"/>
      <c r="O18" s="180"/>
      <c r="P18" s="181"/>
      <c r="Q18" s="181"/>
      <c r="R18" s="181"/>
      <c r="S18" s="182"/>
      <c r="T18" s="64"/>
      <c r="U18" s="64"/>
      <c r="V18" s="64"/>
      <c r="W18" s="64"/>
      <c r="X18" s="64"/>
      <c r="Y18" s="64"/>
      <c r="Z18" s="227"/>
      <c r="AA18" s="227"/>
      <c r="AB18" s="227"/>
      <c r="AC18" s="227"/>
      <c r="AD18" s="202"/>
      <c r="AE18" s="202"/>
      <c r="AF18" s="202"/>
      <c r="AG18" s="202"/>
      <c r="AH18" s="89"/>
      <c r="AI18" s="226"/>
      <c r="AJ18" s="226"/>
      <c r="AK18" s="226"/>
      <c r="AL18" s="226"/>
      <c r="AM18" s="226"/>
      <c r="AN18" s="226"/>
      <c r="AO18" s="89"/>
    </row>
    <row r="19" spans="1:41" ht="15" customHeight="1" x14ac:dyDescent="0.15">
      <c r="A19" s="156" t="s">
        <v>6</v>
      </c>
      <c r="B19" s="158" t="s">
        <v>14</v>
      </c>
      <c r="C19" s="158"/>
      <c r="D19" s="158"/>
      <c r="E19" s="159"/>
      <c r="F19" s="196">
        <v>300000</v>
      </c>
      <c r="G19" s="197"/>
      <c r="H19" s="197"/>
      <c r="I19" s="197"/>
      <c r="J19" s="198"/>
      <c r="K19" s="160">
        <f>ROUND(F19*$K$14,0)</f>
        <v>30000</v>
      </c>
      <c r="L19" s="161"/>
      <c r="M19" s="161"/>
      <c r="N19" s="162"/>
      <c r="O19" s="160">
        <f>F19+K19</f>
        <v>330000</v>
      </c>
      <c r="P19" s="161"/>
      <c r="Q19" s="161"/>
      <c r="R19" s="161"/>
      <c r="S19" s="162"/>
      <c r="T19" s="64"/>
      <c r="U19" s="64"/>
      <c r="V19" s="64"/>
      <c r="W19" s="64"/>
      <c r="X19" s="64"/>
      <c r="Y19" s="64"/>
      <c r="Z19" s="227"/>
      <c r="AA19" s="227"/>
      <c r="AB19" s="227"/>
      <c r="AC19" s="227"/>
      <c r="AD19" s="227"/>
      <c r="AE19" s="227"/>
      <c r="AF19" s="89"/>
      <c r="AG19" s="89"/>
      <c r="AH19" s="227"/>
      <c r="AI19" s="227"/>
      <c r="AJ19" s="227"/>
      <c r="AK19" s="89"/>
      <c r="AL19" s="89"/>
      <c r="AM19" s="227"/>
      <c r="AN19" s="103"/>
      <c r="AO19" s="89"/>
    </row>
    <row r="20" spans="1:41" ht="15" customHeight="1" x14ac:dyDescent="0.15">
      <c r="A20" s="173"/>
      <c r="B20" s="135" t="s">
        <v>15</v>
      </c>
      <c r="C20" s="135"/>
      <c r="D20" s="135"/>
      <c r="E20" s="138"/>
      <c r="F20" s="199"/>
      <c r="G20" s="200"/>
      <c r="H20" s="200"/>
      <c r="I20" s="200"/>
      <c r="J20" s="201"/>
      <c r="K20" s="180"/>
      <c r="L20" s="181"/>
      <c r="M20" s="181"/>
      <c r="N20" s="182"/>
      <c r="O20" s="180"/>
      <c r="P20" s="181"/>
      <c r="Q20" s="181"/>
      <c r="R20" s="181"/>
      <c r="S20" s="182"/>
      <c r="T20" s="64"/>
      <c r="U20" s="64"/>
      <c r="V20" s="64"/>
      <c r="W20" s="64"/>
      <c r="X20" s="64"/>
      <c r="Y20" s="64"/>
      <c r="Z20" s="227"/>
      <c r="AA20" s="227"/>
      <c r="AB20" s="227"/>
      <c r="AC20" s="227"/>
      <c r="AD20" s="227"/>
      <c r="AE20" s="227"/>
      <c r="AF20" s="89"/>
      <c r="AG20" s="89"/>
      <c r="AH20" s="227"/>
      <c r="AI20" s="227"/>
      <c r="AJ20" s="227"/>
      <c r="AK20" s="89"/>
      <c r="AL20" s="89"/>
      <c r="AM20" s="227"/>
      <c r="AN20" s="103"/>
      <c r="AO20" s="89"/>
    </row>
    <row r="21" spans="1:41" ht="15" customHeight="1" x14ac:dyDescent="0.15">
      <c r="A21" s="156" t="s">
        <v>7</v>
      </c>
      <c r="B21" s="158" t="s">
        <v>16</v>
      </c>
      <c r="C21" s="158"/>
      <c r="D21" s="158"/>
      <c r="E21" s="159"/>
      <c r="F21" s="160">
        <f>F17-F19</f>
        <v>700000</v>
      </c>
      <c r="G21" s="161"/>
      <c r="H21" s="161"/>
      <c r="I21" s="161"/>
      <c r="J21" s="162"/>
      <c r="K21" s="160">
        <f>ROUND(F21*$K$14,0)</f>
        <v>70000</v>
      </c>
      <c r="L21" s="161"/>
      <c r="M21" s="161"/>
      <c r="N21" s="162"/>
      <c r="O21" s="160">
        <f>F21+K21</f>
        <v>770000</v>
      </c>
      <c r="P21" s="161"/>
      <c r="Q21" s="161"/>
      <c r="R21" s="161"/>
      <c r="S21" s="162"/>
      <c r="T21" s="64"/>
      <c r="U21" s="64"/>
      <c r="V21" s="64"/>
      <c r="W21" s="64"/>
      <c r="X21" s="64"/>
      <c r="Y21" s="64"/>
      <c r="Z21" s="227"/>
      <c r="AA21" s="227"/>
      <c r="AB21" s="227"/>
      <c r="AC21" s="227"/>
      <c r="AD21" s="227"/>
      <c r="AE21" s="227"/>
      <c r="AF21" s="228"/>
      <c r="AG21" s="228"/>
      <c r="AH21" s="228"/>
      <c r="AI21" s="227"/>
      <c r="AJ21" s="227"/>
      <c r="AK21" s="89"/>
      <c r="AL21" s="89"/>
      <c r="AM21" s="89"/>
      <c r="AN21" s="89"/>
      <c r="AO21" s="89"/>
    </row>
    <row r="22" spans="1:41" ht="15" customHeight="1" thickBot="1" x14ac:dyDescent="0.2">
      <c r="A22" s="157"/>
      <c r="B22" s="171" t="s">
        <v>17</v>
      </c>
      <c r="C22" s="171"/>
      <c r="D22" s="171"/>
      <c r="E22" s="172"/>
      <c r="F22" s="163"/>
      <c r="G22" s="164"/>
      <c r="H22" s="164"/>
      <c r="I22" s="164"/>
      <c r="J22" s="165"/>
      <c r="K22" s="163"/>
      <c r="L22" s="164"/>
      <c r="M22" s="164"/>
      <c r="N22" s="165"/>
      <c r="O22" s="163"/>
      <c r="P22" s="164"/>
      <c r="Q22" s="164"/>
      <c r="R22" s="164"/>
      <c r="S22" s="165"/>
      <c r="T22" s="64"/>
      <c r="U22" s="64"/>
      <c r="V22" s="64"/>
      <c r="W22" s="64"/>
      <c r="X22" s="64"/>
      <c r="Y22" s="64"/>
      <c r="Z22" s="227"/>
      <c r="AA22" s="227"/>
      <c r="AB22" s="227"/>
      <c r="AC22" s="227"/>
      <c r="AD22" s="227"/>
      <c r="AE22" s="227"/>
      <c r="AF22" s="228"/>
      <c r="AG22" s="228"/>
      <c r="AH22" s="228"/>
      <c r="AI22" s="227"/>
      <c r="AJ22" s="227"/>
      <c r="AK22" s="89"/>
      <c r="AL22" s="89"/>
      <c r="AM22" s="89"/>
      <c r="AN22" s="89"/>
      <c r="AO22" s="89"/>
    </row>
    <row r="23" spans="1:41" ht="15" customHeight="1" x14ac:dyDescent="0.15">
      <c r="A23" s="169" t="s">
        <v>8</v>
      </c>
      <c r="B23" s="216" t="s">
        <v>18</v>
      </c>
      <c r="C23" s="216"/>
      <c r="D23" s="216"/>
      <c r="E23" s="217"/>
      <c r="F23" s="183">
        <f>IF(D24="選択",0,ROUND(F21*D24,0))</f>
        <v>630000</v>
      </c>
      <c r="G23" s="184"/>
      <c r="H23" s="184"/>
      <c r="I23" s="184"/>
      <c r="J23" s="218"/>
      <c r="K23" s="183">
        <f>ROUND(F23*$K$14,0)</f>
        <v>63000</v>
      </c>
      <c r="L23" s="184"/>
      <c r="M23" s="184"/>
      <c r="N23" s="218"/>
      <c r="O23" s="183">
        <f>F23+K23</f>
        <v>693000</v>
      </c>
      <c r="P23" s="184"/>
      <c r="Q23" s="184"/>
      <c r="R23" s="184"/>
      <c r="S23" s="185"/>
      <c r="T23" s="64"/>
      <c r="U23" s="115"/>
      <c r="V23" s="64"/>
      <c r="W23" s="64"/>
      <c r="X23" s="64"/>
      <c r="Y23" s="64"/>
      <c r="Z23" s="227"/>
      <c r="AA23" s="227"/>
      <c r="AB23" s="227"/>
      <c r="AC23" s="227"/>
      <c r="AD23" s="227"/>
      <c r="AE23" s="227"/>
      <c r="AF23" s="228"/>
      <c r="AG23" s="228"/>
      <c r="AH23" s="228"/>
      <c r="AI23" s="227"/>
      <c r="AJ23" s="227"/>
      <c r="AK23" s="89"/>
      <c r="AL23" s="89"/>
      <c r="AM23" s="89"/>
      <c r="AN23" s="89"/>
      <c r="AO23" s="89"/>
    </row>
    <row r="24" spans="1:41" ht="15" customHeight="1" thickBot="1" x14ac:dyDescent="0.2">
      <c r="A24" s="170"/>
      <c r="B24" s="171" t="s">
        <v>21</v>
      </c>
      <c r="C24" s="171"/>
      <c r="D24" s="205">
        <v>0.9</v>
      </c>
      <c r="E24" s="206"/>
      <c r="F24" s="163"/>
      <c r="G24" s="164"/>
      <c r="H24" s="164"/>
      <c r="I24" s="164"/>
      <c r="J24" s="165"/>
      <c r="K24" s="163"/>
      <c r="L24" s="164"/>
      <c r="M24" s="164"/>
      <c r="N24" s="165"/>
      <c r="O24" s="163"/>
      <c r="P24" s="164"/>
      <c r="Q24" s="164"/>
      <c r="R24" s="164"/>
      <c r="S24" s="186"/>
      <c r="T24" s="64"/>
      <c r="U24" s="64"/>
      <c r="V24" s="64"/>
      <c r="W24" s="64"/>
      <c r="X24" s="64"/>
      <c r="Y24" s="64"/>
      <c r="Z24" s="227"/>
      <c r="AA24" s="227"/>
      <c r="AB24" s="227"/>
      <c r="AC24" s="227"/>
      <c r="AD24" s="227"/>
      <c r="AE24" s="227"/>
      <c r="AF24" s="228"/>
      <c r="AG24" s="228"/>
      <c r="AH24" s="228"/>
      <c r="AI24" s="227"/>
      <c r="AJ24" s="227"/>
      <c r="AK24" s="89"/>
      <c r="AL24" s="89"/>
      <c r="AM24" s="89"/>
      <c r="AN24" s="89"/>
      <c r="AO24" s="89"/>
    </row>
    <row r="25" spans="1:41" ht="15" customHeight="1" x14ac:dyDescent="0.15">
      <c r="A25" s="169" t="s">
        <v>9</v>
      </c>
      <c r="B25" s="216" t="s">
        <v>19</v>
      </c>
      <c r="C25" s="216"/>
      <c r="D25" s="216"/>
      <c r="E25" s="217"/>
      <c r="F25" s="183">
        <f>IF(F23&lt;&gt;0,F21-F23,0)</f>
        <v>70000</v>
      </c>
      <c r="G25" s="184"/>
      <c r="H25" s="184"/>
      <c r="I25" s="184"/>
      <c r="J25" s="218"/>
      <c r="K25" s="183">
        <f>ROUND(F25*$K$14,0)</f>
        <v>7000</v>
      </c>
      <c r="L25" s="184"/>
      <c r="M25" s="184"/>
      <c r="N25" s="218"/>
      <c r="O25" s="183">
        <f>F25+K25</f>
        <v>77000</v>
      </c>
      <c r="P25" s="184"/>
      <c r="Q25" s="184"/>
      <c r="R25" s="184"/>
      <c r="S25" s="185"/>
      <c r="T25" s="64"/>
      <c r="U25" s="115"/>
      <c r="V25" s="64"/>
      <c r="W25" s="64"/>
      <c r="X25" s="64"/>
      <c r="Y25" s="64"/>
      <c r="Z25" s="227"/>
      <c r="AA25" s="227"/>
      <c r="AB25" s="227"/>
      <c r="AC25" s="227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</row>
    <row r="26" spans="1:41" ht="15" customHeight="1" thickBot="1" x14ac:dyDescent="0.2">
      <c r="A26" s="170"/>
      <c r="B26" s="171" t="s">
        <v>20</v>
      </c>
      <c r="C26" s="171"/>
      <c r="D26" s="171"/>
      <c r="E26" s="172"/>
      <c r="F26" s="163"/>
      <c r="G26" s="164"/>
      <c r="H26" s="164"/>
      <c r="I26" s="164"/>
      <c r="J26" s="165"/>
      <c r="K26" s="163"/>
      <c r="L26" s="164"/>
      <c r="M26" s="164"/>
      <c r="N26" s="165"/>
      <c r="O26" s="163"/>
      <c r="P26" s="164"/>
      <c r="Q26" s="164"/>
      <c r="R26" s="164"/>
      <c r="S26" s="186"/>
      <c r="T26" s="64"/>
      <c r="U26" s="64"/>
      <c r="V26" s="64"/>
      <c r="W26" s="64"/>
      <c r="X26" s="64"/>
      <c r="Y26" s="64"/>
      <c r="Z26" s="227"/>
      <c r="AA26" s="227"/>
      <c r="AB26" s="227"/>
      <c r="AC26" s="227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</row>
    <row r="27" spans="1:41" ht="15" customHeight="1" x14ac:dyDescent="0.15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115"/>
      <c r="V27" s="64"/>
      <c r="W27" s="64"/>
      <c r="X27" s="64"/>
      <c r="Y27" s="64"/>
      <c r="Z27" s="227"/>
      <c r="AA27" s="227"/>
      <c r="AB27" s="227"/>
      <c r="AC27" s="227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</row>
    <row r="28" spans="1:41" ht="15" customHeight="1" x14ac:dyDescent="0.15">
      <c r="A28" s="223" t="str">
        <f>IF(AR1=1,"【工事完成通知日】","")</f>
        <v>【工事完成通知日】</v>
      </c>
      <c r="B28" s="223"/>
      <c r="C28" s="223"/>
      <c r="D28" s="223"/>
      <c r="E28" s="223"/>
      <c r="F28" s="224">
        <f ca="1">IF(AND($AR$1=1,$AR$2="v"),$AQ$2,"")</f>
        <v>45230</v>
      </c>
      <c r="G28" s="225"/>
      <c r="H28" s="225"/>
      <c r="I28" s="225"/>
      <c r="J28" s="225"/>
      <c r="K28" s="111" t="str">
        <f ca="1">IF($AR$1=0,"",IF($F$28=0,"工事完成通知日を入力して下さい。",IF(NOT($AR$2="v"),"右上の日付（請求日）を入力して下さい。",IF($AQ$2&lt;$F$28,"請求日以前の日付を入力して下さい。",IF(AND($AR$1=1,$AR$2="v",$F$28&lt;&gt;0,$AQ$2&gt;=$F$28),"ok","")))))</f>
        <v>ok</v>
      </c>
      <c r="L28" s="112"/>
      <c r="M28" s="112"/>
      <c r="N28" s="112"/>
      <c r="O28" s="112"/>
      <c r="P28" s="112"/>
      <c r="Q28" s="112"/>
      <c r="R28" s="112"/>
      <c r="S28" s="112"/>
      <c r="T28" s="64"/>
      <c r="U28" s="64"/>
      <c r="V28" s="64"/>
      <c r="W28" s="64"/>
      <c r="X28" s="64"/>
      <c r="Y28" s="64"/>
      <c r="Z28" s="227"/>
      <c r="AA28" s="227"/>
      <c r="AB28" s="227"/>
      <c r="AC28" s="227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</row>
    <row r="29" spans="1:41" ht="15" customHeight="1" x14ac:dyDescent="0.15">
      <c r="A29" s="223" t="str">
        <f>IF(AR1=1,"【工事完成検査日】","")</f>
        <v>【工事完成検査日】</v>
      </c>
      <c r="B29" s="223"/>
      <c r="C29" s="223"/>
      <c r="D29" s="223"/>
      <c r="E29" s="223"/>
      <c r="F29" s="224">
        <f ca="1">IF(AND($AR$1=1,$AR$2="v"),$AQ$2,"")</f>
        <v>45230</v>
      </c>
      <c r="G29" s="225"/>
      <c r="H29" s="225"/>
      <c r="I29" s="225"/>
      <c r="J29" s="225"/>
      <c r="K29" s="111" t="str">
        <f ca="1">IF($AR$1=0,"",IF($F$29=0,"工事完成検査日を入力して下さい。",IF(NOT($AR$2="v"),"右上の日付（請求日）を入力して下さい。",IF($AQ$2&lt;$F$29,"請求日以前の日付を入力して下さい。",IF($F$28&gt;$F$29,"工事完成通知日以降の日付を入力して下さい。",IF(AND($AR$1=1,$AR$2="v",$F$29&lt;&gt;0,$AQ$2&gt;=$F$29),"ok",""))))))</f>
        <v>ok</v>
      </c>
      <c r="L29" s="111"/>
      <c r="M29" s="111"/>
      <c r="N29" s="111"/>
      <c r="O29" s="111"/>
      <c r="P29" s="111"/>
      <c r="Q29" s="111"/>
      <c r="R29" s="111"/>
      <c r="S29" s="111"/>
      <c r="T29" s="64"/>
      <c r="U29" s="115"/>
      <c r="V29" s="64"/>
      <c r="W29" s="64"/>
      <c r="X29" s="64"/>
      <c r="Y29" s="64"/>
      <c r="Z29" s="227"/>
      <c r="AA29" s="227"/>
      <c r="AB29" s="227"/>
      <c r="AC29" s="227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</row>
    <row r="30" spans="1:41" ht="15" customHeight="1" x14ac:dyDescent="0.15">
      <c r="A30" s="223" t="str">
        <f>IF(AR1=1,"【工事完成引渡日】","")</f>
        <v>【工事完成引渡日】</v>
      </c>
      <c r="B30" s="223"/>
      <c r="C30" s="223"/>
      <c r="D30" s="223"/>
      <c r="E30" s="223"/>
      <c r="F30" s="224">
        <f ca="1">IF(AND($AR$1=1,$AR$2="v"),$AQ$2,"")</f>
        <v>45230</v>
      </c>
      <c r="G30" s="225"/>
      <c r="H30" s="225"/>
      <c r="I30" s="225"/>
      <c r="J30" s="225"/>
      <c r="K30" s="111" t="str">
        <f ca="1">IF($AR$1=0,"",IF($F$30=0,"工事完成引渡日を入力して下さい。",IF(NOT($AR$2="v"),"右上の日付（請求日）を入力して下さい。",IF($AQ$2&lt;$F$30,"請求日以前の日付を入力して下さい。",IF($F$29&gt;$F$30,"工事完成検査日以降の日付を入力して下さい。",IF(AND($AR$1=1,$AR$2="v",$F$30&lt;&gt;0,$AQ$2&gt;=$F$30),"ok",""))))))</f>
        <v>ok</v>
      </c>
      <c r="L30" s="111"/>
      <c r="M30" s="111"/>
      <c r="N30" s="111"/>
      <c r="O30" s="111"/>
      <c r="P30" s="111"/>
      <c r="Q30" s="111"/>
      <c r="R30" s="111"/>
      <c r="S30" s="111"/>
      <c r="T30" s="64"/>
      <c r="U30" s="64"/>
      <c r="V30" s="64"/>
      <c r="W30" s="64"/>
      <c r="X30" s="64"/>
      <c r="Y30" s="64"/>
      <c r="Z30" s="227"/>
      <c r="AA30" s="227"/>
      <c r="AB30" s="227"/>
      <c r="AC30" s="227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</row>
    <row r="31" spans="1:41" ht="15" customHeight="1" x14ac:dyDescent="0.1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64"/>
      <c r="U31" s="115"/>
      <c r="V31" s="64"/>
      <c r="W31" s="64"/>
      <c r="X31" s="64"/>
      <c r="Y31" s="64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</row>
    <row r="32" spans="1:41" ht="15" customHeight="1" x14ac:dyDescent="0.15">
      <c r="A32" s="118" t="str">
        <f ca="1">IF(AS1=FALSE,"＊下記について確認して下さい＊","")</f>
        <v/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>
        <f>AQ18</f>
        <v>0</v>
      </c>
      <c r="L32" s="113"/>
      <c r="M32" s="113"/>
      <c r="N32" s="113"/>
      <c r="O32" s="113"/>
      <c r="P32" s="113"/>
      <c r="Q32" s="113"/>
      <c r="R32" s="113"/>
      <c r="S32" s="113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</row>
    <row r="33" spans="1:44" ht="15" customHeight="1" x14ac:dyDescent="0.15">
      <c r="A33" s="119" t="str">
        <f ca="1">IF(AS1=FALSE,AT2,"")</f>
        <v/>
      </c>
      <c r="B33" s="119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64"/>
      <c r="U33" s="115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</row>
    <row r="34" spans="1:44" ht="15" customHeight="1" x14ac:dyDescent="0.15">
      <c r="A34" s="119" t="str">
        <f>AT3</f>
        <v/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</row>
    <row r="35" spans="1:44" ht="15" customHeight="1" x14ac:dyDescent="0.15">
      <c r="A35" s="133" t="str">
        <f>AT4</f>
        <v/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</row>
    <row r="36" spans="1:44" ht="15" customHeight="1" x14ac:dyDescent="0.15">
      <c r="A36" s="123" t="s">
        <v>107</v>
      </c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</row>
    <row r="37" spans="1:44" ht="20.100000000000001" customHeight="1" x14ac:dyDescent="0.15">
      <c r="A37" s="219" t="s">
        <v>59</v>
      </c>
      <c r="B37" s="220"/>
      <c r="C37" s="220"/>
      <c r="D37" s="220"/>
      <c r="E37" s="221"/>
      <c r="F37" s="90"/>
      <c r="G37" s="117" t="str">
        <f ca="1">AT1</f>
        <v/>
      </c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4"/>
      <c r="U37" s="63"/>
      <c r="V37" s="63"/>
      <c r="W37" s="63"/>
      <c r="X37" s="63"/>
      <c r="Y37" s="63"/>
      <c r="Z37" s="63"/>
      <c r="AA37" s="63"/>
      <c r="AB37" s="63"/>
      <c r="AC37" s="63"/>
      <c r="AD37" s="64"/>
      <c r="AE37" s="64"/>
      <c r="AF37" s="64"/>
      <c r="AG37" s="64"/>
      <c r="AH37" s="65"/>
      <c r="AI37" s="64"/>
      <c r="AJ37" s="222">
        <f>AQ2</f>
        <v>45230</v>
      </c>
      <c r="AK37" s="222"/>
      <c r="AL37" s="222"/>
      <c r="AM37" s="222"/>
      <c r="AN37" s="222"/>
      <c r="AO37" s="222"/>
      <c r="AP37" s="5"/>
      <c r="AQ37" s="60"/>
    </row>
    <row r="38" spans="1:44" s="2" customFormat="1" ht="32.1" customHeight="1" x14ac:dyDescent="0.15">
      <c r="A38" s="125" t="s">
        <v>0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Q38" s="61"/>
      <c r="AR38" s="59"/>
    </row>
    <row r="39" spans="1:44" ht="20.100000000000001" customHeight="1" x14ac:dyDescent="0.15">
      <c r="A39" s="126" t="str">
        <f>A4</f>
        <v>（兼　工事完成通知書）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R39" s="62"/>
    </row>
    <row r="40" spans="1:44" ht="24.95" customHeight="1" x14ac:dyDescent="0.15">
      <c r="A40" s="66" t="s">
        <v>1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4"/>
      <c r="U40" s="66"/>
      <c r="V40" s="66"/>
      <c r="W40" s="66"/>
      <c r="X40" s="66"/>
      <c r="Y40" s="66"/>
      <c r="Z40" s="127" t="s">
        <v>42</v>
      </c>
      <c r="AA40" s="128"/>
      <c r="AB40" s="128"/>
      <c r="AC40" s="128"/>
      <c r="AD40" s="129"/>
      <c r="AE40" s="229">
        <f>AE5</f>
        <v>1234</v>
      </c>
      <c r="AF40" s="230"/>
      <c r="AG40" s="230"/>
      <c r="AH40" s="231"/>
      <c r="AI40" s="68"/>
      <c r="AJ40" s="69"/>
      <c r="AK40" s="69"/>
      <c r="AL40" s="69"/>
      <c r="AM40" s="69"/>
      <c r="AN40" s="69"/>
      <c r="AO40" s="69"/>
      <c r="AR40" s="62"/>
    </row>
    <row r="41" spans="1:44" ht="9.9499999999999993" customHeight="1" x14ac:dyDescent="0.1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70"/>
      <c r="AA41" s="71"/>
      <c r="AB41" s="71"/>
      <c r="AC41" s="71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3"/>
    </row>
    <row r="42" spans="1:44" ht="24.95" customHeight="1" x14ac:dyDescent="0.15">
      <c r="A42" s="64"/>
      <c r="B42" s="74" t="s">
        <v>2</v>
      </c>
      <c r="C42" s="64"/>
      <c r="D42" s="64"/>
      <c r="E42" s="64"/>
      <c r="F42" s="64"/>
      <c r="G42" s="64"/>
      <c r="H42" s="64"/>
      <c r="I42" s="64"/>
      <c r="J42" s="64"/>
      <c r="K42" s="64"/>
      <c r="L42" s="66"/>
      <c r="M42" s="66"/>
      <c r="N42" s="66"/>
      <c r="O42" s="66"/>
      <c r="P42" s="66"/>
      <c r="Q42" s="66"/>
      <c r="R42" s="66"/>
      <c r="S42" s="66"/>
      <c r="T42" s="64"/>
      <c r="U42" s="64"/>
      <c r="V42" s="64"/>
      <c r="W42" s="64"/>
      <c r="X42" s="64"/>
      <c r="Y42" s="64"/>
      <c r="Z42" s="75"/>
      <c r="AA42" s="76" t="s">
        <v>98</v>
      </c>
      <c r="AB42" s="76"/>
      <c r="AC42" s="76"/>
      <c r="AD42" s="77" t="s">
        <v>99</v>
      </c>
      <c r="AE42" s="232" t="str">
        <f>AE7</f>
        <v>7011501007369</v>
      </c>
      <c r="AF42" s="233"/>
      <c r="AG42" s="233"/>
      <c r="AH42" s="233"/>
      <c r="AI42" s="233"/>
      <c r="AJ42" s="233"/>
      <c r="AK42" s="233"/>
      <c r="AL42" s="233"/>
      <c r="AM42" s="233"/>
      <c r="AN42" s="233"/>
      <c r="AO42" s="78"/>
    </row>
    <row r="43" spans="1:44" ht="5.0999999999999996" customHeight="1" x14ac:dyDescent="0.15">
      <c r="A43" s="64"/>
      <c r="B43" s="7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75"/>
      <c r="AA43" s="76"/>
      <c r="AB43" s="76"/>
      <c r="AC43" s="76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9"/>
    </row>
    <row r="44" spans="1:44" ht="24.95" customHeight="1" x14ac:dyDescent="0.15">
      <c r="A44" s="150" t="s">
        <v>60</v>
      </c>
      <c r="B44" s="151"/>
      <c r="C44" s="151"/>
      <c r="D44" s="151"/>
      <c r="E44" s="152"/>
      <c r="F44" s="234" t="str">
        <f>IF(LEN(F9)&gt;7,REPLACE(F9,8,,"-"),IF(F9="","",F9))</f>
        <v>1023001-00</v>
      </c>
      <c r="G44" s="235"/>
      <c r="H44" s="235"/>
      <c r="I44" s="235"/>
      <c r="J44" s="235"/>
      <c r="K44" s="80" t="s">
        <v>39</v>
      </c>
      <c r="L44" s="234" t="str">
        <f>L9</f>
        <v>00</v>
      </c>
      <c r="M44" s="236"/>
      <c r="N44" s="134" t="s">
        <v>41</v>
      </c>
      <c r="O44" s="135"/>
      <c r="P44" s="238">
        <f>P9</f>
        <v>2</v>
      </c>
      <c r="Q44" s="238"/>
      <c r="R44" s="97" t="s">
        <v>40</v>
      </c>
      <c r="S44" s="97"/>
      <c r="T44" s="64"/>
      <c r="U44" s="64"/>
      <c r="V44" s="64"/>
      <c r="W44" s="64"/>
      <c r="X44" s="64"/>
      <c r="Y44" s="64"/>
      <c r="Z44" s="83"/>
      <c r="AA44" s="145" t="s">
        <v>56</v>
      </c>
      <c r="AB44" s="145"/>
      <c r="AC44" s="64"/>
      <c r="AD44" s="237" t="str">
        <f>AD9</f>
        <v>東京都台東区東上野3-1-13 第７大銀ビル</v>
      </c>
      <c r="AE44" s="237"/>
      <c r="AF44" s="237"/>
      <c r="AG44" s="237"/>
      <c r="AH44" s="237"/>
      <c r="AI44" s="237"/>
      <c r="AJ44" s="237"/>
      <c r="AK44" s="237"/>
      <c r="AL44" s="237"/>
      <c r="AM44" s="237"/>
      <c r="AN44" s="237"/>
      <c r="AO44" s="78"/>
    </row>
    <row r="45" spans="1:44" ht="24.95" customHeight="1" x14ac:dyDescent="0.15">
      <c r="A45" s="127" t="s">
        <v>25</v>
      </c>
      <c r="B45" s="128"/>
      <c r="C45" s="128"/>
      <c r="D45" s="128"/>
      <c r="E45" s="129"/>
      <c r="F45" s="244" t="str">
        <f>F10</f>
        <v>工事名称を入力（注文書を参照して下さい）
請負金額が100,000円未満の場合は当社担当に確認</v>
      </c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6"/>
      <c r="T45" s="64"/>
      <c r="U45" s="64"/>
      <c r="V45" s="64"/>
      <c r="W45" s="64"/>
      <c r="X45" s="64"/>
      <c r="Y45" s="64"/>
      <c r="Z45" s="83"/>
      <c r="AA45" s="145" t="s">
        <v>54</v>
      </c>
      <c r="AB45" s="145"/>
      <c r="AC45" s="64"/>
      <c r="AD45" s="237" t="str">
        <f>AD10</f>
        <v>太平洋テクノ株式会社</v>
      </c>
      <c r="AE45" s="237"/>
      <c r="AF45" s="237"/>
      <c r="AG45" s="237"/>
      <c r="AH45" s="237"/>
      <c r="AI45" s="237"/>
      <c r="AJ45" s="237"/>
      <c r="AK45" s="237"/>
      <c r="AL45" s="237"/>
      <c r="AM45" s="237"/>
      <c r="AN45" s="237"/>
      <c r="AO45" s="84" t="s">
        <v>57</v>
      </c>
    </row>
    <row r="46" spans="1:44" ht="24.95" customHeight="1" x14ac:dyDescent="0.15">
      <c r="A46" s="134"/>
      <c r="B46" s="135"/>
      <c r="C46" s="135"/>
      <c r="D46" s="135"/>
      <c r="E46" s="138"/>
      <c r="F46" s="247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9"/>
      <c r="T46" s="64"/>
      <c r="U46" s="64"/>
      <c r="V46" s="64"/>
      <c r="W46" s="64"/>
      <c r="X46" s="64"/>
      <c r="Y46" s="64"/>
      <c r="Z46" s="81"/>
      <c r="AA46" s="147" t="s">
        <v>55</v>
      </c>
      <c r="AB46" s="147"/>
      <c r="AC46" s="82"/>
      <c r="AD46" s="250" t="str">
        <f>AD11</f>
        <v>03-5830-9210</v>
      </c>
      <c r="AE46" s="250"/>
      <c r="AF46" s="250"/>
      <c r="AG46" s="250"/>
      <c r="AH46" s="250"/>
      <c r="AI46" s="250"/>
      <c r="AJ46" s="250"/>
      <c r="AK46" s="250"/>
      <c r="AL46" s="250"/>
      <c r="AM46" s="250"/>
      <c r="AN46" s="250"/>
      <c r="AO46" s="87"/>
    </row>
    <row r="47" spans="1:44" ht="9.9499999999999993" customHeight="1" x14ac:dyDescent="0.15">
      <c r="A47" s="88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</row>
    <row r="48" spans="1:44" ht="15" customHeight="1" x14ac:dyDescent="0.2">
      <c r="A48" s="127" t="s">
        <v>22</v>
      </c>
      <c r="B48" s="128"/>
      <c r="C48" s="128"/>
      <c r="D48" s="128"/>
      <c r="E48" s="129"/>
      <c r="F48" s="207" t="s">
        <v>23</v>
      </c>
      <c r="G48" s="208"/>
      <c r="H48" s="208"/>
      <c r="I48" s="208"/>
      <c r="J48" s="209"/>
      <c r="K48" s="207" t="s">
        <v>11</v>
      </c>
      <c r="L48" s="208"/>
      <c r="M48" s="208"/>
      <c r="N48" s="209"/>
      <c r="O48" s="207" t="s">
        <v>24</v>
      </c>
      <c r="P48" s="208"/>
      <c r="Q48" s="208"/>
      <c r="R48" s="208"/>
      <c r="S48" s="209"/>
      <c r="T48" s="64"/>
      <c r="U48" s="91"/>
      <c r="V48" s="239" t="s">
        <v>48</v>
      </c>
      <c r="W48" s="239"/>
      <c r="X48" s="92"/>
      <c r="Y48" s="64"/>
      <c r="Z48" s="127" t="s">
        <v>27</v>
      </c>
      <c r="AA48" s="128"/>
      <c r="AB48" s="128"/>
      <c r="AC48" s="129"/>
      <c r="AD48" s="240" t="s">
        <v>32</v>
      </c>
      <c r="AE48" s="241"/>
      <c r="AF48" s="241"/>
      <c r="AG48" s="241" t="s">
        <v>51</v>
      </c>
      <c r="AH48" s="241"/>
      <c r="AI48" s="241"/>
      <c r="AJ48" s="241" t="s">
        <v>52</v>
      </c>
      <c r="AK48" s="241"/>
      <c r="AL48" s="241"/>
      <c r="AM48" s="93"/>
      <c r="AN48" s="93"/>
      <c r="AO48" s="94"/>
    </row>
    <row r="49" spans="1:41" ht="15" customHeight="1" x14ac:dyDescent="0.15">
      <c r="A49" s="134"/>
      <c r="B49" s="135"/>
      <c r="C49" s="135"/>
      <c r="D49" s="135"/>
      <c r="E49" s="138"/>
      <c r="F49" s="210"/>
      <c r="G49" s="211"/>
      <c r="H49" s="211"/>
      <c r="I49" s="211"/>
      <c r="J49" s="212"/>
      <c r="K49" s="213">
        <v>0.1</v>
      </c>
      <c r="L49" s="214"/>
      <c r="M49" s="214"/>
      <c r="N49" s="215"/>
      <c r="O49" s="210"/>
      <c r="P49" s="211"/>
      <c r="Q49" s="211"/>
      <c r="R49" s="211"/>
      <c r="S49" s="212"/>
      <c r="T49" s="64"/>
      <c r="U49" s="95"/>
      <c r="V49" s="145" t="s">
        <v>49</v>
      </c>
      <c r="W49" s="145"/>
      <c r="X49" s="96"/>
      <c r="Y49" s="64"/>
      <c r="Z49" s="134"/>
      <c r="AA49" s="135"/>
      <c r="AB49" s="135"/>
      <c r="AC49" s="138"/>
      <c r="AD49" s="242"/>
      <c r="AE49" s="243"/>
      <c r="AF49" s="243"/>
      <c r="AG49" s="243"/>
      <c r="AH49" s="243"/>
      <c r="AI49" s="243"/>
      <c r="AJ49" s="243"/>
      <c r="AK49" s="243"/>
      <c r="AL49" s="243"/>
      <c r="AM49" s="97"/>
      <c r="AN49" s="97"/>
      <c r="AO49" s="98"/>
    </row>
    <row r="50" spans="1:41" ht="15" customHeight="1" x14ac:dyDescent="0.15">
      <c r="A50" s="156" t="s">
        <v>4</v>
      </c>
      <c r="B50" s="158" t="s">
        <v>3</v>
      </c>
      <c r="C50" s="158"/>
      <c r="D50" s="158"/>
      <c r="E50" s="159"/>
      <c r="F50" s="160">
        <f>F15</f>
        <v>1000000</v>
      </c>
      <c r="G50" s="161"/>
      <c r="H50" s="161"/>
      <c r="I50" s="161"/>
      <c r="J50" s="162"/>
      <c r="K50" s="160">
        <f>K15</f>
        <v>100000</v>
      </c>
      <c r="L50" s="161"/>
      <c r="M50" s="161"/>
      <c r="N50" s="162"/>
      <c r="O50" s="160">
        <f>O15</f>
        <v>1100000</v>
      </c>
      <c r="P50" s="161"/>
      <c r="Q50" s="161"/>
      <c r="R50" s="161"/>
      <c r="S50" s="162"/>
      <c r="T50" s="64"/>
      <c r="U50" s="91"/>
      <c r="V50" s="99"/>
      <c r="W50" s="99"/>
      <c r="X50" s="92"/>
      <c r="Y50" s="64"/>
      <c r="Z50" s="127" t="s">
        <v>26</v>
      </c>
      <c r="AA50" s="128"/>
      <c r="AB50" s="128"/>
      <c r="AC50" s="129"/>
      <c r="AD50" s="240" t="s">
        <v>31</v>
      </c>
      <c r="AE50" s="241"/>
      <c r="AF50" s="241"/>
      <c r="AG50" s="241"/>
      <c r="AH50" s="241"/>
      <c r="AI50" s="251" t="s">
        <v>90</v>
      </c>
      <c r="AJ50" s="251"/>
      <c r="AK50" s="251"/>
      <c r="AL50" s="251"/>
      <c r="AM50" s="251"/>
      <c r="AN50" s="93"/>
      <c r="AO50" s="94"/>
    </row>
    <row r="51" spans="1:41" ht="15" customHeight="1" x14ac:dyDescent="0.15">
      <c r="A51" s="173"/>
      <c r="B51" s="194"/>
      <c r="C51" s="194"/>
      <c r="D51" s="194"/>
      <c r="E51" s="195"/>
      <c r="F51" s="180"/>
      <c r="G51" s="181"/>
      <c r="H51" s="181"/>
      <c r="I51" s="181"/>
      <c r="J51" s="182"/>
      <c r="K51" s="180"/>
      <c r="L51" s="181"/>
      <c r="M51" s="181"/>
      <c r="N51" s="182"/>
      <c r="O51" s="180"/>
      <c r="P51" s="181"/>
      <c r="Q51" s="181"/>
      <c r="R51" s="181"/>
      <c r="S51" s="182"/>
      <c r="T51" s="64"/>
      <c r="U51" s="100"/>
      <c r="V51" s="101"/>
      <c r="W51" s="101"/>
      <c r="X51" s="102"/>
      <c r="Y51" s="64"/>
      <c r="Z51" s="134"/>
      <c r="AA51" s="135"/>
      <c r="AB51" s="135"/>
      <c r="AC51" s="138"/>
      <c r="AD51" s="242"/>
      <c r="AE51" s="243"/>
      <c r="AF51" s="243"/>
      <c r="AG51" s="243"/>
      <c r="AH51" s="243"/>
      <c r="AI51" s="252"/>
      <c r="AJ51" s="252"/>
      <c r="AK51" s="252"/>
      <c r="AL51" s="252"/>
      <c r="AM51" s="252"/>
      <c r="AN51" s="97"/>
      <c r="AO51" s="98"/>
    </row>
    <row r="52" spans="1:41" ht="15" customHeight="1" x14ac:dyDescent="0.15">
      <c r="A52" s="156" t="s">
        <v>5</v>
      </c>
      <c r="B52" s="158" t="s">
        <v>10</v>
      </c>
      <c r="C52" s="158"/>
      <c r="D52" s="158"/>
      <c r="E52" s="159"/>
      <c r="F52" s="160">
        <f t="shared" ref="F52" si="0">F17</f>
        <v>1000000</v>
      </c>
      <c r="G52" s="161"/>
      <c r="H52" s="161"/>
      <c r="I52" s="161"/>
      <c r="J52" s="162"/>
      <c r="K52" s="160">
        <f t="shared" ref="K52" si="1">K17</f>
        <v>100000</v>
      </c>
      <c r="L52" s="161"/>
      <c r="M52" s="161"/>
      <c r="N52" s="162"/>
      <c r="O52" s="160">
        <f t="shared" ref="O52" si="2">O17</f>
        <v>1100000</v>
      </c>
      <c r="P52" s="161"/>
      <c r="Q52" s="161"/>
      <c r="R52" s="161"/>
      <c r="S52" s="162"/>
      <c r="T52" s="64"/>
      <c r="U52" s="95"/>
      <c r="V52" s="64"/>
      <c r="W52" s="64"/>
      <c r="X52" s="96"/>
      <c r="Y52" s="64"/>
      <c r="Z52" s="127" t="s">
        <v>37</v>
      </c>
      <c r="AA52" s="128"/>
      <c r="AB52" s="128"/>
      <c r="AC52" s="129"/>
      <c r="AD52" s="240" t="s">
        <v>50</v>
      </c>
      <c r="AE52" s="241"/>
      <c r="AF52" s="241"/>
      <c r="AG52" s="241"/>
      <c r="AH52" s="93"/>
      <c r="AI52" s="253" t="s">
        <v>33</v>
      </c>
      <c r="AJ52" s="253"/>
      <c r="AK52" s="253"/>
      <c r="AL52" s="253"/>
      <c r="AM52" s="253"/>
      <c r="AN52" s="253"/>
      <c r="AO52" s="94"/>
    </row>
    <row r="53" spans="1:41" ht="15" customHeight="1" x14ac:dyDescent="0.15">
      <c r="A53" s="173"/>
      <c r="B53" s="85" t="s">
        <v>12</v>
      </c>
      <c r="C53" s="193">
        <f>IF(AND(F50&lt;&gt;0,F52&lt;&gt;0),F52/F50*100,0)</f>
        <v>100</v>
      </c>
      <c r="D53" s="193"/>
      <c r="E53" s="86" t="s">
        <v>13</v>
      </c>
      <c r="F53" s="180"/>
      <c r="G53" s="181"/>
      <c r="H53" s="181"/>
      <c r="I53" s="181"/>
      <c r="J53" s="182"/>
      <c r="K53" s="180"/>
      <c r="L53" s="181"/>
      <c r="M53" s="181"/>
      <c r="N53" s="182"/>
      <c r="O53" s="180"/>
      <c r="P53" s="181"/>
      <c r="Q53" s="181"/>
      <c r="R53" s="181"/>
      <c r="S53" s="182"/>
      <c r="T53" s="64"/>
      <c r="U53" s="95"/>
      <c r="V53" s="64"/>
      <c r="W53" s="64"/>
      <c r="X53" s="96"/>
      <c r="Y53" s="64"/>
      <c r="Z53" s="134"/>
      <c r="AA53" s="135"/>
      <c r="AB53" s="135"/>
      <c r="AC53" s="138"/>
      <c r="AD53" s="242"/>
      <c r="AE53" s="243"/>
      <c r="AF53" s="243"/>
      <c r="AG53" s="243"/>
      <c r="AH53" s="97"/>
      <c r="AI53" s="254"/>
      <c r="AJ53" s="254"/>
      <c r="AK53" s="254"/>
      <c r="AL53" s="254"/>
      <c r="AM53" s="254"/>
      <c r="AN53" s="254"/>
      <c r="AO53" s="98"/>
    </row>
    <row r="54" spans="1:41" ht="15" customHeight="1" x14ac:dyDescent="0.15">
      <c r="A54" s="156" t="s">
        <v>6</v>
      </c>
      <c r="B54" s="158" t="s">
        <v>14</v>
      </c>
      <c r="C54" s="158"/>
      <c r="D54" s="158"/>
      <c r="E54" s="159"/>
      <c r="F54" s="174">
        <f t="shared" ref="F54" si="3">F19</f>
        <v>300000</v>
      </c>
      <c r="G54" s="175"/>
      <c r="H54" s="175"/>
      <c r="I54" s="175"/>
      <c r="J54" s="176"/>
      <c r="K54" s="160">
        <f t="shared" ref="K54" si="4">K19</f>
        <v>30000</v>
      </c>
      <c r="L54" s="161"/>
      <c r="M54" s="161"/>
      <c r="N54" s="162"/>
      <c r="O54" s="160">
        <f t="shared" ref="O54" si="5">O19</f>
        <v>330000</v>
      </c>
      <c r="P54" s="161"/>
      <c r="Q54" s="161"/>
      <c r="R54" s="161"/>
      <c r="S54" s="162"/>
      <c r="T54" s="64"/>
      <c r="U54" s="91"/>
      <c r="V54" s="99"/>
      <c r="W54" s="99"/>
      <c r="X54" s="92"/>
      <c r="Y54" s="64"/>
      <c r="Z54" s="127" t="s">
        <v>34</v>
      </c>
      <c r="AA54" s="128"/>
      <c r="AB54" s="128"/>
      <c r="AC54" s="129"/>
      <c r="AD54" s="127" t="s">
        <v>28</v>
      </c>
      <c r="AE54" s="128"/>
      <c r="AF54" s="93"/>
      <c r="AG54" s="93"/>
      <c r="AH54" s="128" t="s">
        <v>30</v>
      </c>
      <c r="AI54" s="128" t="s">
        <v>29</v>
      </c>
      <c r="AJ54" s="128"/>
      <c r="AK54" s="93"/>
      <c r="AL54" s="93"/>
      <c r="AM54" s="128" t="s">
        <v>30</v>
      </c>
      <c r="AN54" s="67"/>
      <c r="AO54" s="94"/>
    </row>
    <row r="55" spans="1:41" ht="15" customHeight="1" x14ac:dyDescent="0.15">
      <c r="A55" s="173"/>
      <c r="B55" s="135" t="s">
        <v>15</v>
      </c>
      <c r="C55" s="135"/>
      <c r="D55" s="135"/>
      <c r="E55" s="138"/>
      <c r="F55" s="177"/>
      <c r="G55" s="178"/>
      <c r="H55" s="178"/>
      <c r="I55" s="178"/>
      <c r="J55" s="179"/>
      <c r="K55" s="180"/>
      <c r="L55" s="181"/>
      <c r="M55" s="181"/>
      <c r="N55" s="182"/>
      <c r="O55" s="180"/>
      <c r="P55" s="181"/>
      <c r="Q55" s="181"/>
      <c r="R55" s="181"/>
      <c r="S55" s="182"/>
      <c r="T55" s="64"/>
      <c r="U55" s="100"/>
      <c r="V55" s="101"/>
      <c r="W55" s="101"/>
      <c r="X55" s="102"/>
      <c r="Y55" s="64"/>
      <c r="Z55" s="134"/>
      <c r="AA55" s="135"/>
      <c r="AB55" s="135"/>
      <c r="AC55" s="138"/>
      <c r="AD55" s="134"/>
      <c r="AE55" s="135"/>
      <c r="AF55" s="97"/>
      <c r="AG55" s="97"/>
      <c r="AH55" s="135"/>
      <c r="AI55" s="135"/>
      <c r="AJ55" s="135"/>
      <c r="AK55" s="97"/>
      <c r="AL55" s="97"/>
      <c r="AM55" s="135"/>
      <c r="AN55" s="85"/>
      <c r="AO55" s="98"/>
    </row>
    <row r="56" spans="1:41" ht="15" customHeight="1" x14ac:dyDescent="0.15">
      <c r="A56" s="156" t="s">
        <v>7</v>
      </c>
      <c r="B56" s="158" t="s">
        <v>16</v>
      </c>
      <c r="C56" s="158"/>
      <c r="D56" s="158"/>
      <c r="E56" s="159"/>
      <c r="F56" s="160">
        <f t="shared" ref="F56" si="6">F21</f>
        <v>700000</v>
      </c>
      <c r="G56" s="161"/>
      <c r="H56" s="161"/>
      <c r="I56" s="161"/>
      <c r="J56" s="162"/>
      <c r="K56" s="160">
        <f t="shared" ref="K56" si="7">K21</f>
        <v>70000</v>
      </c>
      <c r="L56" s="161"/>
      <c r="M56" s="161"/>
      <c r="N56" s="162"/>
      <c r="O56" s="160">
        <f t="shared" ref="O56" si="8">O21</f>
        <v>770000</v>
      </c>
      <c r="P56" s="161"/>
      <c r="Q56" s="161"/>
      <c r="R56" s="161"/>
      <c r="S56" s="162"/>
      <c r="T56" s="64"/>
      <c r="U56" s="95"/>
      <c r="V56" s="64"/>
      <c r="W56" s="64"/>
      <c r="X56" s="96"/>
      <c r="Y56" s="64"/>
      <c r="Z56" s="127" t="s">
        <v>38</v>
      </c>
      <c r="AA56" s="128"/>
      <c r="AB56" s="128"/>
      <c r="AC56" s="129"/>
      <c r="AD56" s="127" t="s">
        <v>35</v>
      </c>
      <c r="AE56" s="128"/>
      <c r="AF56" s="255" t="s">
        <v>80</v>
      </c>
      <c r="AG56" s="255"/>
      <c r="AH56" s="255"/>
      <c r="AI56" s="128" t="s">
        <v>79</v>
      </c>
      <c r="AJ56" s="128"/>
      <c r="AK56" s="93"/>
      <c r="AL56" s="93"/>
      <c r="AM56" s="93"/>
      <c r="AN56" s="93"/>
      <c r="AO56" s="94"/>
    </row>
    <row r="57" spans="1:41" ht="15" customHeight="1" thickBot="1" x14ac:dyDescent="0.2">
      <c r="A57" s="157"/>
      <c r="B57" s="171" t="s">
        <v>17</v>
      </c>
      <c r="C57" s="171"/>
      <c r="D57" s="171"/>
      <c r="E57" s="172"/>
      <c r="F57" s="163"/>
      <c r="G57" s="164"/>
      <c r="H57" s="164"/>
      <c r="I57" s="164"/>
      <c r="J57" s="165"/>
      <c r="K57" s="163"/>
      <c r="L57" s="164"/>
      <c r="M57" s="164"/>
      <c r="N57" s="165"/>
      <c r="O57" s="163"/>
      <c r="P57" s="164"/>
      <c r="Q57" s="164"/>
      <c r="R57" s="164"/>
      <c r="S57" s="165"/>
      <c r="T57" s="64"/>
      <c r="U57" s="95"/>
      <c r="V57" s="64"/>
      <c r="W57" s="64"/>
      <c r="X57" s="96"/>
      <c r="Y57" s="64"/>
      <c r="Z57" s="259"/>
      <c r="AA57" s="227"/>
      <c r="AB57" s="227"/>
      <c r="AC57" s="260"/>
      <c r="AD57" s="134"/>
      <c r="AE57" s="135"/>
      <c r="AF57" s="256"/>
      <c r="AG57" s="256"/>
      <c r="AH57" s="256"/>
      <c r="AI57" s="135"/>
      <c r="AJ57" s="135"/>
      <c r="AK57" s="97"/>
      <c r="AL57" s="97"/>
      <c r="AM57" s="97"/>
      <c r="AN57" s="97"/>
      <c r="AO57" s="98"/>
    </row>
    <row r="58" spans="1:41" ht="15" customHeight="1" x14ac:dyDescent="0.15">
      <c r="A58" s="169" t="s">
        <v>8</v>
      </c>
      <c r="B58" s="216" t="s">
        <v>18</v>
      </c>
      <c r="C58" s="216"/>
      <c r="D58" s="216"/>
      <c r="E58" s="217"/>
      <c r="F58" s="183">
        <f t="shared" ref="F58" si="9">F23</f>
        <v>630000</v>
      </c>
      <c r="G58" s="184"/>
      <c r="H58" s="184"/>
      <c r="I58" s="184"/>
      <c r="J58" s="218"/>
      <c r="K58" s="183">
        <f t="shared" ref="K58" si="10">K23</f>
        <v>63000</v>
      </c>
      <c r="L58" s="184"/>
      <c r="M58" s="184"/>
      <c r="N58" s="218"/>
      <c r="O58" s="183">
        <f t="shared" ref="O58" si="11">O23</f>
        <v>693000</v>
      </c>
      <c r="P58" s="184"/>
      <c r="Q58" s="184"/>
      <c r="R58" s="184"/>
      <c r="S58" s="185"/>
      <c r="T58" s="64"/>
      <c r="U58" s="104" t="s">
        <v>44</v>
      </c>
      <c r="V58" s="99"/>
      <c r="W58" s="99"/>
      <c r="X58" s="92"/>
      <c r="Y58" s="64"/>
      <c r="Z58" s="259"/>
      <c r="AA58" s="227"/>
      <c r="AB58" s="227"/>
      <c r="AC58" s="260"/>
      <c r="AD58" s="127" t="s">
        <v>36</v>
      </c>
      <c r="AE58" s="128"/>
      <c r="AF58" s="255" t="s">
        <v>80</v>
      </c>
      <c r="AG58" s="255"/>
      <c r="AH58" s="255"/>
      <c r="AI58" s="128" t="s">
        <v>79</v>
      </c>
      <c r="AJ58" s="128"/>
      <c r="AK58" s="93"/>
      <c r="AL58" s="93"/>
      <c r="AM58" s="93"/>
      <c r="AN58" s="93"/>
      <c r="AO58" s="94"/>
    </row>
    <row r="59" spans="1:41" ht="15" customHeight="1" thickBot="1" x14ac:dyDescent="0.2">
      <c r="A59" s="170"/>
      <c r="B59" s="171" t="s">
        <v>21</v>
      </c>
      <c r="C59" s="171"/>
      <c r="D59" s="257">
        <f>D24</f>
        <v>0.9</v>
      </c>
      <c r="E59" s="258"/>
      <c r="F59" s="163"/>
      <c r="G59" s="164"/>
      <c r="H59" s="164"/>
      <c r="I59" s="164"/>
      <c r="J59" s="165"/>
      <c r="K59" s="163"/>
      <c r="L59" s="164"/>
      <c r="M59" s="164"/>
      <c r="N59" s="165"/>
      <c r="O59" s="163"/>
      <c r="P59" s="164"/>
      <c r="Q59" s="164"/>
      <c r="R59" s="164"/>
      <c r="S59" s="186"/>
      <c r="T59" s="64"/>
      <c r="U59" s="100"/>
      <c r="V59" s="101"/>
      <c r="W59" s="101"/>
      <c r="X59" s="102"/>
      <c r="Y59" s="64"/>
      <c r="Z59" s="134"/>
      <c r="AA59" s="135"/>
      <c r="AB59" s="135"/>
      <c r="AC59" s="138"/>
      <c r="AD59" s="134"/>
      <c r="AE59" s="135"/>
      <c r="AF59" s="256"/>
      <c r="AG59" s="256"/>
      <c r="AH59" s="256"/>
      <c r="AI59" s="135"/>
      <c r="AJ59" s="135"/>
      <c r="AK59" s="97"/>
      <c r="AL59" s="97"/>
      <c r="AM59" s="97"/>
      <c r="AN59" s="97"/>
      <c r="AO59" s="98"/>
    </row>
    <row r="60" spans="1:41" ht="15" customHeight="1" x14ac:dyDescent="0.15">
      <c r="A60" s="169" t="s">
        <v>9</v>
      </c>
      <c r="B60" s="216" t="s">
        <v>19</v>
      </c>
      <c r="C60" s="216"/>
      <c r="D60" s="216"/>
      <c r="E60" s="217"/>
      <c r="F60" s="183">
        <f t="shared" ref="F60" si="12">F25</f>
        <v>70000</v>
      </c>
      <c r="G60" s="184"/>
      <c r="H60" s="184"/>
      <c r="I60" s="184"/>
      <c r="J60" s="218"/>
      <c r="K60" s="183">
        <f t="shared" ref="K60" si="13">K25</f>
        <v>7000</v>
      </c>
      <c r="L60" s="184"/>
      <c r="M60" s="184"/>
      <c r="N60" s="218"/>
      <c r="O60" s="183">
        <f t="shared" ref="O60" si="14">O25</f>
        <v>77000</v>
      </c>
      <c r="P60" s="184"/>
      <c r="Q60" s="184"/>
      <c r="R60" s="184"/>
      <c r="S60" s="185"/>
      <c r="T60" s="64"/>
      <c r="U60" s="105" t="s">
        <v>45</v>
      </c>
      <c r="V60" s="64"/>
      <c r="W60" s="64"/>
      <c r="X60" s="96"/>
      <c r="Y60" s="64"/>
      <c r="Z60" s="127" t="s">
        <v>43</v>
      </c>
      <c r="AA60" s="128"/>
      <c r="AB60" s="128"/>
      <c r="AC60" s="12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106"/>
    </row>
    <row r="61" spans="1:41" ht="15" customHeight="1" thickBot="1" x14ac:dyDescent="0.2">
      <c r="A61" s="170"/>
      <c r="B61" s="171" t="s">
        <v>20</v>
      </c>
      <c r="C61" s="171"/>
      <c r="D61" s="171"/>
      <c r="E61" s="172"/>
      <c r="F61" s="163"/>
      <c r="G61" s="164"/>
      <c r="H61" s="164"/>
      <c r="I61" s="164"/>
      <c r="J61" s="165"/>
      <c r="K61" s="163"/>
      <c r="L61" s="164"/>
      <c r="M61" s="164"/>
      <c r="N61" s="165"/>
      <c r="O61" s="163"/>
      <c r="P61" s="164"/>
      <c r="Q61" s="164"/>
      <c r="R61" s="164"/>
      <c r="S61" s="186"/>
      <c r="T61" s="64"/>
      <c r="U61" s="100"/>
      <c r="V61" s="101"/>
      <c r="W61" s="101"/>
      <c r="X61" s="102"/>
      <c r="Y61" s="64"/>
      <c r="Z61" s="259"/>
      <c r="AA61" s="227"/>
      <c r="AB61" s="227"/>
      <c r="AC61" s="260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106"/>
    </row>
    <row r="62" spans="1:41" ht="15" customHeight="1" x14ac:dyDescent="0.15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104" t="s">
        <v>46</v>
      </c>
      <c r="V62" s="99"/>
      <c r="W62" s="99"/>
      <c r="X62" s="92"/>
      <c r="Y62" s="64"/>
      <c r="Z62" s="259"/>
      <c r="AA62" s="227"/>
      <c r="AB62" s="227"/>
      <c r="AC62" s="260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106"/>
    </row>
    <row r="63" spans="1:41" ht="15" customHeight="1" x14ac:dyDescent="0.15">
      <c r="A63" s="166" t="str">
        <f>A28</f>
        <v>【工事完成通知日】</v>
      </c>
      <c r="B63" s="166"/>
      <c r="C63" s="166"/>
      <c r="D63" s="166"/>
      <c r="E63" s="166"/>
      <c r="F63" s="167">
        <f ca="1">F28</f>
        <v>45230</v>
      </c>
      <c r="G63" s="168"/>
      <c r="H63" s="168"/>
      <c r="I63" s="168"/>
      <c r="J63" s="168"/>
      <c r="K63" s="114" t="str">
        <f ca="1">K28</f>
        <v>ok</v>
      </c>
      <c r="L63" s="64"/>
      <c r="M63" s="64"/>
      <c r="N63" s="64"/>
      <c r="O63" s="64"/>
      <c r="P63" s="64"/>
      <c r="Q63" s="64"/>
      <c r="R63" s="64"/>
      <c r="S63" s="64"/>
      <c r="T63" s="64"/>
      <c r="U63" s="95"/>
      <c r="V63" s="64"/>
      <c r="W63" s="64"/>
      <c r="X63" s="96"/>
      <c r="Y63" s="64"/>
      <c r="Z63" s="259"/>
      <c r="AA63" s="227"/>
      <c r="AB63" s="227"/>
      <c r="AC63" s="260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106"/>
    </row>
    <row r="64" spans="1:41" ht="15" customHeight="1" x14ac:dyDescent="0.15">
      <c r="A64" s="166" t="str">
        <f t="shared" ref="A64:A65" si="15">A29</f>
        <v>【工事完成検査日】</v>
      </c>
      <c r="B64" s="166"/>
      <c r="C64" s="166"/>
      <c r="D64" s="166"/>
      <c r="E64" s="166"/>
      <c r="F64" s="167">
        <f t="shared" ref="F64:F65" ca="1" si="16">F29</f>
        <v>45230</v>
      </c>
      <c r="G64" s="168"/>
      <c r="H64" s="168"/>
      <c r="I64" s="168"/>
      <c r="J64" s="168"/>
      <c r="K64" s="114" t="str">
        <f t="shared" ref="K64:K65" ca="1" si="17">K29</f>
        <v>ok</v>
      </c>
      <c r="L64" s="64"/>
      <c r="M64" s="64"/>
      <c r="N64" s="64"/>
      <c r="O64" s="64"/>
      <c r="P64" s="64"/>
      <c r="Q64" s="64"/>
      <c r="R64" s="64"/>
      <c r="S64" s="64"/>
      <c r="T64" s="64"/>
      <c r="U64" s="104" t="s">
        <v>47</v>
      </c>
      <c r="V64" s="99"/>
      <c r="W64" s="99"/>
      <c r="X64" s="92"/>
      <c r="Y64" s="64"/>
      <c r="Z64" s="259"/>
      <c r="AA64" s="227"/>
      <c r="AB64" s="227"/>
      <c r="AC64" s="260"/>
      <c r="AD64" s="107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106"/>
    </row>
    <row r="65" spans="1:41" ht="15" customHeight="1" x14ac:dyDescent="0.15">
      <c r="A65" s="166" t="str">
        <f t="shared" si="15"/>
        <v>【工事完成引渡日】</v>
      </c>
      <c r="B65" s="166"/>
      <c r="C65" s="166"/>
      <c r="D65" s="166"/>
      <c r="E65" s="166"/>
      <c r="F65" s="167">
        <f t="shared" ca="1" si="16"/>
        <v>45230</v>
      </c>
      <c r="G65" s="168"/>
      <c r="H65" s="168"/>
      <c r="I65" s="168"/>
      <c r="J65" s="168"/>
      <c r="K65" s="114" t="str">
        <f t="shared" ca="1" si="17"/>
        <v>ok</v>
      </c>
      <c r="L65" s="64"/>
      <c r="M65" s="64"/>
      <c r="N65" s="64"/>
      <c r="O65" s="64"/>
      <c r="P65" s="64"/>
      <c r="Q65" s="64"/>
      <c r="R65" s="64"/>
      <c r="S65" s="64"/>
      <c r="T65" s="64"/>
      <c r="U65" s="100"/>
      <c r="V65" s="101"/>
      <c r="W65" s="101"/>
      <c r="X65" s="102"/>
      <c r="Y65" s="64"/>
      <c r="Z65" s="134"/>
      <c r="AA65" s="135"/>
      <c r="AB65" s="135"/>
      <c r="AC65" s="138"/>
      <c r="AD65" s="108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8"/>
    </row>
    <row r="66" spans="1:41" ht="15" customHeight="1" x14ac:dyDescent="0.15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104" t="s">
        <v>45</v>
      </c>
      <c r="V66" s="99"/>
      <c r="W66" s="99"/>
      <c r="X66" s="92"/>
      <c r="Y66" s="64"/>
      <c r="Z66" s="76" t="s">
        <v>58</v>
      </c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 t="s">
        <v>115</v>
      </c>
      <c r="AL66" s="76"/>
      <c r="AM66" s="76"/>
      <c r="AN66" s="76"/>
      <c r="AO66" s="76"/>
    </row>
    <row r="67" spans="1:41" ht="15" customHeight="1" x14ac:dyDescent="0.15">
      <c r="A67" s="64" t="str">
        <f ca="1">A32</f>
        <v/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100"/>
      <c r="V67" s="101"/>
      <c r="W67" s="101"/>
      <c r="X67" s="102"/>
      <c r="Y67" s="64"/>
      <c r="Z67" s="109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109"/>
      <c r="AL67" s="72"/>
      <c r="AM67" s="72"/>
      <c r="AN67" s="72"/>
      <c r="AO67" s="73"/>
    </row>
    <row r="68" spans="1:41" ht="15" customHeight="1" x14ac:dyDescent="0.15">
      <c r="A68" s="64" t="str">
        <f t="shared" ref="A68:A69" ca="1" si="18">A33</f>
        <v/>
      </c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105" t="s">
        <v>46</v>
      </c>
      <c r="V68" s="64"/>
      <c r="W68" s="64"/>
      <c r="X68" s="96"/>
      <c r="Y68" s="64"/>
      <c r="Z68" s="83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83"/>
      <c r="AL68" s="64"/>
      <c r="AM68" s="64"/>
      <c r="AN68" s="64"/>
      <c r="AO68" s="78"/>
    </row>
    <row r="69" spans="1:41" ht="15" customHeight="1" x14ac:dyDescent="0.15">
      <c r="A69" s="64" t="str">
        <f t="shared" si="18"/>
        <v/>
      </c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100"/>
      <c r="V69" s="101"/>
      <c r="W69" s="101"/>
      <c r="X69" s="102"/>
      <c r="Y69" s="64"/>
      <c r="Z69" s="83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83"/>
      <c r="AL69" s="64"/>
      <c r="AM69" s="64"/>
      <c r="AN69" s="64"/>
      <c r="AO69" s="78"/>
    </row>
    <row r="70" spans="1:41" ht="15" customHeight="1" x14ac:dyDescent="0.15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81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1"/>
      <c r="AL70" s="82"/>
      <c r="AM70" s="82"/>
      <c r="AN70" s="82"/>
      <c r="AO70" s="87"/>
    </row>
  </sheetData>
  <sheetProtection algorithmName="SHA-512" hashValue="EIKL8yqFTtDxDwH2AWQBMozA+ibDD9oudm7dJSjH9xG4sUUrhA6H86ZWImwspKdf9I8pIQaHf1gq29CeA3x9Rw==" saltValue="x08IZfw1P0t9PsTMYlc7UQ==" spinCount="100000" sheet="1" formatCells="0"/>
  <mergeCells count="188">
    <mergeCell ref="A1:AO1"/>
    <mergeCell ref="A2:E2"/>
    <mergeCell ref="A3:AO3"/>
    <mergeCell ref="A4:AO4"/>
    <mergeCell ref="Z5:AD5"/>
    <mergeCell ref="AE5:AH5"/>
    <mergeCell ref="A10:E11"/>
    <mergeCell ref="F10:S11"/>
    <mergeCell ref="AA10:AB10"/>
    <mergeCell ref="AD10:AN10"/>
    <mergeCell ref="AA11:AB11"/>
    <mergeCell ref="AD11:AN11"/>
    <mergeCell ref="AE7:AN7"/>
    <mergeCell ref="A9:E9"/>
    <mergeCell ref="F9:J9"/>
    <mergeCell ref="L9:M9"/>
    <mergeCell ref="N9:O9"/>
    <mergeCell ref="P9:Q9"/>
    <mergeCell ref="AA9:AB9"/>
    <mergeCell ref="AD9:AN9"/>
    <mergeCell ref="Z13:AC14"/>
    <mergeCell ref="AD13:AF14"/>
    <mergeCell ref="AG13:AI14"/>
    <mergeCell ref="AJ13:AL14"/>
    <mergeCell ref="K14:N14"/>
    <mergeCell ref="V14:W14"/>
    <mergeCell ref="B12:S12"/>
    <mergeCell ref="A13:E14"/>
    <mergeCell ref="F13:J14"/>
    <mergeCell ref="K13:N13"/>
    <mergeCell ref="O13:S14"/>
    <mergeCell ref="V13:W13"/>
    <mergeCell ref="AD15:AH16"/>
    <mergeCell ref="AI15:AM16"/>
    <mergeCell ref="A17:A18"/>
    <mergeCell ref="B17:E17"/>
    <mergeCell ref="F17:J18"/>
    <mergeCell ref="K17:N18"/>
    <mergeCell ref="O17:S18"/>
    <mergeCell ref="Z17:AC18"/>
    <mergeCell ref="AD17:AG18"/>
    <mergeCell ref="AI17:AN18"/>
    <mergeCell ref="A15:A16"/>
    <mergeCell ref="B15:E16"/>
    <mergeCell ref="F15:J16"/>
    <mergeCell ref="K15:N16"/>
    <mergeCell ref="O15:S16"/>
    <mergeCell ref="Z15:AC16"/>
    <mergeCell ref="Z19:AC20"/>
    <mergeCell ref="AD19:AE20"/>
    <mergeCell ref="AH19:AH20"/>
    <mergeCell ref="AI19:AJ20"/>
    <mergeCell ref="AM19:AM20"/>
    <mergeCell ref="B20:E20"/>
    <mergeCell ref="C18:D18"/>
    <mergeCell ref="A19:A20"/>
    <mergeCell ref="B19:E19"/>
    <mergeCell ref="F19:J20"/>
    <mergeCell ref="K19:N20"/>
    <mergeCell ref="O19:S20"/>
    <mergeCell ref="AD21:AE22"/>
    <mergeCell ref="AF21:AH22"/>
    <mergeCell ref="AI21:AJ22"/>
    <mergeCell ref="B22:E22"/>
    <mergeCell ref="A23:A24"/>
    <mergeCell ref="B23:E23"/>
    <mergeCell ref="F23:J24"/>
    <mergeCell ref="K23:N24"/>
    <mergeCell ref="O23:S24"/>
    <mergeCell ref="AD23:AE24"/>
    <mergeCell ref="A21:A22"/>
    <mergeCell ref="B21:E21"/>
    <mergeCell ref="F21:J22"/>
    <mergeCell ref="K21:N22"/>
    <mergeCell ref="O21:S22"/>
    <mergeCell ref="Z21:AC24"/>
    <mergeCell ref="AF23:AH24"/>
    <mergeCell ref="AI23:AJ24"/>
    <mergeCell ref="B24:C24"/>
    <mergeCell ref="D24:E24"/>
    <mergeCell ref="A38:AO38"/>
    <mergeCell ref="A39:AO39"/>
    <mergeCell ref="B26:E26"/>
    <mergeCell ref="A28:E28"/>
    <mergeCell ref="F28:J28"/>
    <mergeCell ref="A29:E29"/>
    <mergeCell ref="F29:J29"/>
    <mergeCell ref="A30:E30"/>
    <mergeCell ref="F30:J30"/>
    <mergeCell ref="A25:A26"/>
    <mergeCell ref="B25:E25"/>
    <mergeCell ref="F25:J26"/>
    <mergeCell ref="K25:N26"/>
    <mergeCell ref="O25:S26"/>
    <mergeCell ref="Z25:AC30"/>
    <mergeCell ref="A35:S35"/>
    <mergeCell ref="A36:AO36"/>
    <mergeCell ref="A37:E37"/>
    <mergeCell ref="AJ37:AO37"/>
    <mergeCell ref="A45:E46"/>
    <mergeCell ref="F45:S46"/>
    <mergeCell ref="AA45:AB45"/>
    <mergeCell ref="AD45:AN45"/>
    <mergeCell ref="AA46:AB46"/>
    <mergeCell ref="AD46:AN46"/>
    <mergeCell ref="Z40:AD40"/>
    <mergeCell ref="AE40:AH40"/>
    <mergeCell ref="AE42:AN42"/>
    <mergeCell ref="A44:E44"/>
    <mergeCell ref="F44:J44"/>
    <mergeCell ref="L44:M44"/>
    <mergeCell ref="N44:O44"/>
    <mergeCell ref="P44:Q44"/>
    <mergeCell ref="AA44:AB44"/>
    <mergeCell ref="AD44:AN44"/>
    <mergeCell ref="Z48:AC49"/>
    <mergeCell ref="AD48:AF49"/>
    <mergeCell ref="AG48:AI49"/>
    <mergeCell ref="AJ48:AL49"/>
    <mergeCell ref="K49:N49"/>
    <mergeCell ref="V49:W49"/>
    <mergeCell ref="B47:S47"/>
    <mergeCell ref="A48:E49"/>
    <mergeCell ref="F48:J49"/>
    <mergeCell ref="K48:N48"/>
    <mergeCell ref="O48:S49"/>
    <mergeCell ref="V48:W48"/>
    <mergeCell ref="AD50:AH51"/>
    <mergeCell ref="AI50:AM51"/>
    <mergeCell ref="A52:A53"/>
    <mergeCell ref="B52:E52"/>
    <mergeCell ref="F52:J53"/>
    <mergeCell ref="K52:N53"/>
    <mergeCell ref="O52:S53"/>
    <mergeCell ref="Z52:AC53"/>
    <mergeCell ref="AD52:AG53"/>
    <mergeCell ref="AI52:AN53"/>
    <mergeCell ref="A50:A51"/>
    <mergeCell ref="B50:E51"/>
    <mergeCell ref="F50:J51"/>
    <mergeCell ref="K50:N51"/>
    <mergeCell ref="O50:S51"/>
    <mergeCell ref="Z50:AC51"/>
    <mergeCell ref="Z54:AC55"/>
    <mergeCell ref="AD54:AE55"/>
    <mergeCell ref="AH54:AH55"/>
    <mergeCell ref="AI54:AJ55"/>
    <mergeCell ref="AM54:AM55"/>
    <mergeCell ref="B55:E55"/>
    <mergeCell ref="C53:D53"/>
    <mergeCell ref="A54:A55"/>
    <mergeCell ref="B54:E54"/>
    <mergeCell ref="F54:J55"/>
    <mergeCell ref="K54:N55"/>
    <mergeCell ref="O54:S55"/>
    <mergeCell ref="AD56:AE57"/>
    <mergeCell ref="AF56:AH57"/>
    <mergeCell ref="AI56:AJ57"/>
    <mergeCell ref="B57:E57"/>
    <mergeCell ref="A58:A59"/>
    <mergeCell ref="B58:E58"/>
    <mergeCell ref="F58:J59"/>
    <mergeCell ref="K58:N59"/>
    <mergeCell ref="O58:S59"/>
    <mergeCell ref="AD58:AE59"/>
    <mergeCell ref="A56:A57"/>
    <mergeCell ref="B56:E56"/>
    <mergeCell ref="F56:J57"/>
    <mergeCell ref="K56:N57"/>
    <mergeCell ref="O56:S57"/>
    <mergeCell ref="Z56:AC59"/>
    <mergeCell ref="B61:E61"/>
    <mergeCell ref="A63:E63"/>
    <mergeCell ref="F63:J63"/>
    <mergeCell ref="A64:E64"/>
    <mergeCell ref="F64:J64"/>
    <mergeCell ref="A65:E65"/>
    <mergeCell ref="F65:J65"/>
    <mergeCell ref="AF58:AH59"/>
    <mergeCell ref="AI58:AJ59"/>
    <mergeCell ref="B59:C59"/>
    <mergeCell ref="D59:E59"/>
    <mergeCell ref="A60:A61"/>
    <mergeCell ref="B60:E60"/>
    <mergeCell ref="F60:J61"/>
    <mergeCell ref="K60:N61"/>
    <mergeCell ref="O60:S61"/>
    <mergeCell ref="Z60:AC65"/>
  </mergeCells>
  <phoneticPr fontId="15"/>
  <conditionalFormatting sqref="A28:E30">
    <cfRule type="expression" dxfId="7" priority="4" stopIfTrue="1">
      <formula>$AR$1=1</formula>
    </cfRule>
  </conditionalFormatting>
  <conditionalFormatting sqref="A63:J65">
    <cfRule type="expression" dxfId="6" priority="1">
      <formula>$AR$1=1</formula>
    </cfRule>
  </conditionalFormatting>
  <conditionalFormatting sqref="F28:J30">
    <cfRule type="expression" dxfId="5" priority="3" stopIfTrue="1">
      <formula>$AR$1=1</formula>
    </cfRule>
  </conditionalFormatting>
  <conditionalFormatting sqref="F63:J65">
    <cfRule type="expression" dxfId="4" priority="2" stopIfTrue="1">
      <formula>$AP$1=1</formula>
    </cfRule>
  </conditionalFormatting>
  <dataValidations count="5">
    <dataValidation type="list" allowBlank="1" showInputMessage="1" showErrorMessage="1" sqref="D24:E24" xr:uid="{0338F980-C94F-4E52-8572-75F956945112}">
      <formula1>"選択,90%,100%"</formula1>
    </dataValidation>
    <dataValidation imeMode="halfAlpha" operator="equal" allowBlank="1" showInputMessage="1" showErrorMessage="1" sqref="L9:M9 L44:M44" xr:uid="{6BE2DB39-6300-48ED-AD92-189AB779F7B9}"/>
    <dataValidation imeMode="halfAlpha" allowBlank="1" showInputMessage="1" showErrorMessage="1" sqref="F50:J55 AE5:AH5 F9:J9 AJ2 AL2 AN2 F15:J20 P44:Q44 AE40:AH40 F44:J44 P9:Q9" xr:uid="{4ED61AB4-3731-4783-9DDD-637E39A470B5}"/>
    <dataValidation imeMode="hiragana" allowBlank="1" showInputMessage="1" showErrorMessage="1" sqref="AD9:AN11 F10:S11 AD7 AD44:AN46 F45:S46 AD42" xr:uid="{8F86CB63-273D-4AB8-9333-3DC7BC6AA8FF}"/>
    <dataValidation type="textLength" imeMode="halfAlpha" operator="equal" allowBlank="1" showInputMessage="1" showErrorMessage="1" sqref="AE7:AN7" xr:uid="{E9325616-32DF-4487-ABC5-102CF1ACE354}">
      <formula1>13</formula1>
    </dataValidation>
  </dataValidations>
  <printOptions horizontalCentered="1"/>
  <pageMargins left="0.39370078740157483" right="0.39370078740157483" top="0.59055118110236227" bottom="0.19685039370078741" header="0.19685039370078741" footer="0.19685039370078741"/>
  <pageSetup paperSize="9" scale="98" fitToHeight="0" orientation="landscape" blackAndWhite="1" r:id="rId1"/>
  <headerFooter>
    <oddFooter>&amp;R&amp;8U202309</oddFooter>
  </headerFooter>
  <rowBreaks count="1" manualBreakCount="1">
    <brk id="35" max="4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CFFFF"/>
    <pageSetUpPr fitToPage="1"/>
  </sheetPr>
  <dimension ref="A1:AX94"/>
  <sheetViews>
    <sheetView showGridLines="0" showZeros="0" view="pageBreakPreview" zoomScaleNormal="100" zoomScaleSheetLayoutView="100" workbookViewId="0">
      <selection activeCell="AJ2" sqref="AJ2"/>
    </sheetView>
  </sheetViews>
  <sheetFormatPr defaultRowHeight="15.75" x14ac:dyDescent="0.15"/>
  <cols>
    <col min="1" max="18" width="3.625" style="1" customWidth="1"/>
    <col min="19" max="19" width="2.625" style="1" customWidth="1"/>
    <col min="20" max="20" width="4.625" style="1" customWidth="1"/>
    <col min="21" max="23" width="3.625" style="1" customWidth="1"/>
    <col min="24" max="24" width="4.625" style="1" customWidth="1"/>
    <col min="25" max="26" width="1.625" style="1" customWidth="1"/>
    <col min="27" max="29" width="2.625" style="1" customWidth="1"/>
    <col min="30" max="42" width="3.625" style="1" customWidth="1"/>
    <col min="43" max="43" width="12.625" style="1" hidden="1" customWidth="1"/>
    <col min="44" max="45" width="8.625" style="1" hidden="1" customWidth="1"/>
    <col min="46" max="46" width="3.625" style="1" hidden="1" customWidth="1"/>
    <col min="47" max="50" width="3.625" style="1" customWidth="1"/>
    <col min="51" max="16384" width="9" style="1"/>
  </cols>
  <sheetData>
    <row r="1" spans="1:46" ht="15" customHeight="1" x14ac:dyDescent="0.15">
      <c r="A1" s="265" t="s">
        <v>53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25"/>
      <c r="X1" s="425"/>
      <c r="Y1" s="425"/>
      <c r="Z1" s="425"/>
      <c r="AA1" s="425"/>
      <c r="AB1" s="425"/>
      <c r="AC1" s="425"/>
      <c r="AD1" s="425"/>
      <c r="AE1" s="425"/>
      <c r="AF1" s="425"/>
      <c r="AG1" s="425"/>
      <c r="AH1" s="425"/>
      <c r="AI1" s="425"/>
      <c r="AJ1" s="425"/>
      <c r="AK1" s="425"/>
      <c r="AL1" s="425"/>
      <c r="AM1" s="425"/>
      <c r="AN1" s="425"/>
      <c r="AO1" s="425"/>
      <c r="AS1" s="1" t="b">
        <f ca="1">IF(AND(U35&lt;&gt;0,OR(AS2=FALSE,AS3=FALSE)),FALSE,TRUE)</f>
        <v>1</v>
      </c>
      <c r="AT1" s="1" t="str">
        <f ca="1">IF(AS1=FALSE,"印刷する前にエラーのご確認をお願いします！","")</f>
        <v/>
      </c>
    </row>
    <row r="2" spans="1:46" ht="20.100000000000001" customHeight="1" x14ac:dyDescent="0.15">
      <c r="A2" s="438" t="s">
        <v>88</v>
      </c>
      <c r="B2" s="439"/>
      <c r="C2" s="439"/>
      <c r="D2" s="439"/>
      <c r="E2" s="439"/>
      <c r="F2" s="439"/>
      <c r="G2" s="440"/>
      <c r="H2" s="6"/>
      <c r="I2" s="56" t="str">
        <f ca="1">AT1</f>
        <v/>
      </c>
      <c r="J2" s="6"/>
      <c r="K2" s="6"/>
      <c r="L2" s="6"/>
      <c r="M2" s="6"/>
      <c r="N2" s="6"/>
      <c r="O2" s="6"/>
      <c r="P2" s="6"/>
      <c r="Q2" s="6"/>
      <c r="R2" s="6"/>
      <c r="S2" s="6"/>
      <c r="T2" s="7"/>
      <c r="U2" s="6"/>
      <c r="V2" s="6"/>
      <c r="W2" s="6"/>
      <c r="X2" s="6"/>
      <c r="Y2" s="6"/>
      <c r="Z2" s="6"/>
      <c r="AA2" s="6"/>
      <c r="AB2" s="6"/>
      <c r="AC2" s="6"/>
      <c r="AD2" s="7"/>
      <c r="AE2" s="7"/>
      <c r="AF2" s="7"/>
      <c r="AG2" s="7"/>
      <c r="AH2" s="8"/>
      <c r="AI2" s="7">
        <v>20</v>
      </c>
      <c r="AJ2" s="3"/>
      <c r="AK2" s="7" t="s">
        <v>106</v>
      </c>
      <c r="AL2" s="3"/>
      <c r="AM2" s="7" t="s">
        <v>105</v>
      </c>
      <c r="AN2" s="3"/>
      <c r="AO2" s="7" t="s">
        <v>104</v>
      </c>
      <c r="AP2" s="5"/>
      <c r="AQ2" s="60" t="str">
        <f>IF(AND(AJ2&lt;&gt;0,AL2&lt;&gt;0,AN2&lt;&gt;0),DATE(2000+AJ2,AL2,AN2),"日付入力確認")</f>
        <v>日付入力確認</v>
      </c>
      <c r="AR2" s="1" t="str">
        <f ca="1">CELL("type",AQ2)</f>
        <v>l</v>
      </c>
      <c r="AS2" s="1" t="b">
        <f ca="1">IF(AR2="v",TRUE,FALSE)</f>
        <v>0</v>
      </c>
      <c r="AT2" s="1" t="str">
        <f ca="1">IF(AS2=FALSE,"※日付入力エラー","")</f>
        <v>※日付入力エラー</v>
      </c>
    </row>
    <row r="3" spans="1:46" s="2" customFormat="1" ht="32.1" customHeight="1" x14ac:dyDescent="0.15">
      <c r="A3" s="386" t="s">
        <v>89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386"/>
      <c r="AK3" s="386"/>
      <c r="AL3" s="386"/>
      <c r="AM3" s="386"/>
      <c r="AN3" s="386"/>
      <c r="AO3" s="386"/>
      <c r="AQ3" s="61" t="s">
        <v>108</v>
      </c>
      <c r="AR3" s="59">
        <f>U35-M46</f>
        <v>0</v>
      </c>
      <c r="AS3" s="2" t="b">
        <f>IF(AR3=0,TRUE,FALSE)</f>
        <v>1</v>
      </c>
      <c r="AT3" s="2" t="str">
        <f>IF(AS3=FALSE,"※税率選択エラー","")</f>
        <v/>
      </c>
    </row>
    <row r="4" spans="1:46" ht="20.100000000000001" customHeight="1" x14ac:dyDescent="0.15">
      <c r="A4" s="426"/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6"/>
      <c r="AI4" s="426"/>
      <c r="AJ4" s="426"/>
      <c r="AK4" s="426"/>
      <c r="AL4" s="426"/>
      <c r="AM4" s="426"/>
      <c r="AN4" s="426"/>
      <c r="AO4" s="426"/>
      <c r="AQ4" s="1" t="s">
        <v>109</v>
      </c>
      <c r="AR4" s="62">
        <f>M42</f>
        <v>0</v>
      </c>
      <c r="AS4" s="1" t="b">
        <f>IF(AR4&lt;&gt;0,TRUE,FALSE)</f>
        <v>0</v>
      </c>
      <c r="AT4" s="1" t="str">
        <f>IF(AS4=FALSE,"軽減税率選択","")</f>
        <v>軽減税率選択</v>
      </c>
    </row>
    <row r="5" spans="1:46" ht="24.95" customHeight="1" x14ac:dyDescent="0.15">
      <c r="A5" s="9" t="s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7"/>
      <c r="U5" s="9"/>
      <c r="V5" s="9"/>
      <c r="W5" s="9"/>
      <c r="X5" s="9"/>
      <c r="Y5" s="9"/>
      <c r="Z5" s="389" t="s">
        <v>42</v>
      </c>
      <c r="AA5" s="390"/>
      <c r="AB5" s="390"/>
      <c r="AC5" s="390"/>
      <c r="AD5" s="391"/>
      <c r="AE5" s="130"/>
      <c r="AF5" s="131"/>
      <c r="AG5" s="131"/>
      <c r="AH5" s="132"/>
      <c r="AI5" s="10"/>
      <c r="AJ5" s="11"/>
      <c r="AK5" s="11"/>
      <c r="AL5" s="11"/>
      <c r="AM5" s="11"/>
      <c r="AN5" s="11"/>
      <c r="AO5" s="11"/>
      <c r="AQ5" s="1" t="s">
        <v>110</v>
      </c>
      <c r="AR5" s="62">
        <f>M44</f>
        <v>0</v>
      </c>
      <c r="AS5" s="1" t="b">
        <f>IF(AR5&lt;&gt;0,TRUE,FALSE)</f>
        <v>0</v>
      </c>
      <c r="AT5" s="1" t="str">
        <f>IF(AS5=FALSE,"非課税選択","")</f>
        <v>非課税選択</v>
      </c>
    </row>
    <row r="6" spans="1:46" ht="9.9499999999999993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12"/>
      <c r="AA6" s="13"/>
      <c r="AB6" s="13"/>
      <c r="AC6" s="13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5"/>
    </row>
    <row r="7" spans="1:46" ht="24.95" customHeight="1" x14ac:dyDescent="0.15">
      <c r="A7" s="7"/>
      <c r="B7" s="16" t="s">
        <v>2</v>
      </c>
      <c r="C7" s="7"/>
      <c r="D7" s="7"/>
      <c r="E7" s="7"/>
      <c r="F7" s="7"/>
      <c r="G7" s="7"/>
      <c r="H7" s="7"/>
      <c r="I7" s="7"/>
      <c r="J7" s="7"/>
      <c r="K7" s="7"/>
      <c r="L7" s="9"/>
      <c r="M7" s="9"/>
      <c r="N7" s="9"/>
      <c r="O7" s="9"/>
      <c r="P7" s="9"/>
      <c r="Q7" s="9"/>
      <c r="R7" s="9"/>
      <c r="S7" s="9"/>
      <c r="T7" s="7"/>
      <c r="U7" s="7"/>
      <c r="V7" s="7"/>
      <c r="W7" s="7"/>
      <c r="X7" s="7"/>
      <c r="Y7" s="7"/>
      <c r="Z7" s="17"/>
      <c r="AA7" s="18" t="s">
        <v>98</v>
      </c>
      <c r="AB7" s="18"/>
      <c r="AC7" s="18"/>
      <c r="AD7" s="19" t="s">
        <v>99</v>
      </c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20"/>
    </row>
    <row r="8" spans="1:46" ht="5.0999999999999996" customHeight="1" x14ac:dyDescent="0.15">
      <c r="A8" s="7"/>
      <c r="B8" s="1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17"/>
      <c r="AA8" s="18"/>
      <c r="AB8" s="18"/>
      <c r="AC8" s="18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21"/>
    </row>
    <row r="9" spans="1:46" ht="24.95" customHeight="1" x14ac:dyDescent="0.15">
      <c r="A9" s="441" t="s">
        <v>60</v>
      </c>
      <c r="B9" s="442"/>
      <c r="C9" s="442"/>
      <c r="D9" s="442"/>
      <c r="E9" s="443"/>
      <c r="F9" s="153"/>
      <c r="G9" s="154"/>
      <c r="H9" s="154"/>
      <c r="I9" s="154"/>
      <c r="J9" s="154"/>
      <c r="K9" s="22" t="s">
        <v>39</v>
      </c>
      <c r="L9" s="153"/>
      <c r="M9" s="155"/>
      <c r="N9" s="23"/>
      <c r="O9" s="24"/>
      <c r="P9" s="25"/>
      <c r="Q9" s="25"/>
      <c r="R9" s="24"/>
      <c r="S9" s="24"/>
      <c r="T9" s="7"/>
      <c r="U9" s="7"/>
      <c r="V9" s="7"/>
      <c r="W9" s="7"/>
      <c r="X9" s="7"/>
      <c r="Y9" s="7"/>
      <c r="Z9" s="26"/>
      <c r="AA9" s="387" t="s">
        <v>56</v>
      </c>
      <c r="AB9" s="387"/>
      <c r="AC9" s="7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20"/>
    </row>
    <row r="10" spans="1:46" ht="24.95" customHeight="1" x14ac:dyDescent="0.15">
      <c r="A10" s="389" t="s">
        <v>25</v>
      </c>
      <c r="B10" s="390"/>
      <c r="C10" s="390"/>
      <c r="D10" s="390"/>
      <c r="E10" s="391"/>
      <c r="F10" s="139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1"/>
      <c r="T10" s="7"/>
      <c r="U10" s="7"/>
      <c r="V10" s="7"/>
      <c r="W10" s="7"/>
      <c r="X10" s="7"/>
      <c r="Y10" s="7"/>
      <c r="Z10" s="26"/>
      <c r="AA10" s="387" t="s">
        <v>54</v>
      </c>
      <c r="AB10" s="387"/>
      <c r="AC10" s="7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27" t="s">
        <v>57</v>
      </c>
    </row>
    <row r="11" spans="1:46" ht="24.95" customHeight="1" x14ac:dyDescent="0.15">
      <c r="A11" s="392"/>
      <c r="B11" s="393"/>
      <c r="C11" s="393"/>
      <c r="D11" s="393"/>
      <c r="E11" s="394"/>
      <c r="F11" s="142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4"/>
      <c r="T11" s="7"/>
      <c r="U11" s="7"/>
      <c r="V11" s="7"/>
      <c r="W11" s="7"/>
      <c r="X11" s="7"/>
      <c r="Y11" s="7"/>
      <c r="Z11" s="23"/>
      <c r="AA11" s="388" t="s">
        <v>55</v>
      </c>
      <c r="AB11" s="388"/>
      <c r="AC11" s="24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28"/>
    </row>
    <row r="12" spans="1:46" ht="9.9499999999999993" customHeight="1" x14ac:dyDescent="0.15">
      <c r="A12" s="29"/>
      <c r="B12" s="446"/>
      <c r="C12" s="446"/>
      <c r="D12" s="446"/>
      <c r="E12" s="446"/>
      <c r="F12" s="446"/>
      <c r="G12" s="446"/>
      <c r="H12" s="446"/>
      <c r="I12" s="446"/>
      <c r="J12" s="446"/>
      <c r="K12" s="446"/>
      <c r="L12" s="446"/>
      <c r="M12" s="446"/>
      <c r="N12" s="446"/>
      <c r="O12" s="446"/>
      <c r="P12" s="446"/>
      <c r="Q12" s="446"/>
      <c r="R12" s="446"/>
      <c r="S12" s="446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</row>
    <row r="13" spans="1:46" ht="9.9499999999999993" customHeight="1" x14ac:dyDescent="0.15">
      <c r="A13" s="409"/>
      <c r="B13" s="411" t="s">
        <v>78</v>
      </c>
      <c r="C13" s="411"/>
      <c r="D13" s="411"/>
      <c r="E13" s="411"/>
      <c r="F13" s="411"/>
      <c r="G13" s="411"/>
      <c r="H13" s="411"/>
      <c r="I13" s="411"/>
      <c r="J13" s="412"/>
      <c r="K13" s="395" t="s">
        <v>61</v>
      </c>
      <c r="L13" s="396"/>
      <c r="M13" s="397"/>
      <c r="N13" s="395" t="s">
        <v>62</v>
      </c>
      <c r="O13" s="397"/>
      <c r="P13" s="395" t="s">
        <v>63</v>
      </c>
      <c r="Q13" s="396"/>
      <c r="R13" s="396"/>
      <c r="S13" s="397"/>
      <c r="T13" s="415" t="s">
        <v>92</v>
      </c>
      <c r="U13" s="417" t="s">
        <v>93</v>
      </c>
      <c r="V13" s="418"/>
      <c r="W13" s="418"/>
      <c r="X13" s="419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</row>
    <row r="14" spans="1:46" ht="9.9499999999999993" customHeight="1" x14ac:dyDescent="0.15">
      <c r="A14" s="410"/>
      <c r="B14" s="413"/>
      <c r="C14" s="413"/>
      <c r="D14" s="413"/>
      <c r="E14" s="413"/>
      <c r="F14" s="413"/>
      <c r="G14" s="413"/>
      <c r="H14" s="413"/>
      <c r="I14" s="413"/>
      <c r="J14" s="414"/>
      <c r="K14" s="313"/>
      <c r="L14" s="314"/>
      <c r="M14" s="315"/>
      <c r="N14" s="313"/>
      <c r="O14" s="315"/>
      <c r="P14" s="313"/>
      <c r="Q14" s="314"/>
      <c r="R14" s="314"/>
      <c r="S14" s="315"/>
      <c r="T14" s="416"/>
      <c r="U14" s="420"/>
      <c r="V14" s="421"/>
      <c r="W14" s="421"/>
      <c r="X14" s="422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</row>
    <row r="15" spans="1:46" ht="9.9499999999999993" customHeight="1" x14ac:dyDescent="0.15">
      <c r="A15" s="427"/>
      <c r="B15" s="428"/>
      <c r="C15" s="428"/>
      <c r="D15" s="428"/>
      <c r="E15" s="428"/>
      <c r="F15" s="428"/>
      <c r="G15" s="428"/>
      <c r="H15" s="428"/>
      <c r="I15" s="428"/>
      <c r="J15" s="429"/>
      <c r="K15" s="430"/>
      <c r="L15" s="431"/>
      <c r="M15" s="432"/>
      <c r="N15" s="433"/>
      <c r="O15" s="434"/>
      <c r="P15" s="435"/>
      <c r="Q15" s="436"/>
      <c r="R15" s="436"/>
      <c r="S15" s="437"/>
      <c r="T15" s="444" t="str">
        <f t="shared" ref="T15:T17" si="0">IF(U15&lt;&gt;0,10%,"")</f>
        <v/>
      </c>
      <c r="U15" s="435">
        <f>K15*P15</f>
        <v>0</v>
      </c>
      <c r="V15" s="436"/>
      <c r="W15" s="436"/>
      <c r="X15" s="437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Q15" s="4"/>
    </row>
    <row r="16" spans="1:46" ht="9.9499999999999993" customHeight="1" x14ac:dyDescent="0.15">
      <c r="A16" s="320"/>
      <c r="B16" s="321"/>
      <c r="C16" s="321"/>
      <c r="D16" s="321"/>
      <c r="E16" s="321"/>
      <c r="F16" s="321"/>
      <c r="G16" s="321"/>
      <c r="H16" s="321"/>
      <c r="I16" s="321"/>
      <c r="J16" s="322"/>
      <c r="K16" s="323"/>
      <c r="L16" s="324"/>
      <c r="M16" s="325"/>
      <c r="N16" s="326"/>
      <c r="O16" s="327"/>
      <c r="P16" s="307"/>
      <c r="Q16" s="308"/>
      <c r="R16" s="308"/>
      <c r="S16" s="309"/>
      <c r="T16" s="445"/>
      <c r="U16" s="307"/>
      <c r="V16" s="308"/>
      <c r="W16" s="308"/>
      <c r="X16" s="309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</row>
    <row r="17" spans="1:41" ht="9.9499999999999993" customHeight="1" x14ac:dyDescent="0.15">
      <c r="A17" s="320"/>
      <c r="B17" s="321"/>
      <c r="C17" s="321"/>
      <c r="D17" s="321"/>
      <c r="E17" s="321"/>
      <c r="F17" s="321"/>
      <c r="G17" s="321"/>
      <c r="H17" s="321"/>
      <c r="I17" s="321"/>
      <c r="J17" s="322"/>
      <c r="K17" s="323"/>
      <c r="L17" s="324"/>
      <c r="M17" s="325"/>
      <c r="N17" s="326"/>
      <c r="O17" s="327"/>
      <c r="P17" s="307"/>
      <c r="Q17" s="308"/>
      <c r="R17" s="308"/>
      <c r="S17" s="309"/>
      <c r="T17" s="306" t="str">
        <f t="shared" si="0"/>
        <v/>
      </c>
      <c r="U17" s="307">
        <f t="shared" ref="U17" si="1">K17*P17</f>
        <v>0</v>
      </c>
      <c r="V17" s="308"/>
      <c r="W17" s="308"/>
      <c r="X17" s="309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</row>
    <row r="18" spans="1:41" ht="9.9499999999999993" customHeight="1" x14ac:dyDescent="0.15">
      <c r="A18" s="320"/>
      <c r="B18" s="321"/>
      <c r="C18" s="321"/>
      <c r="D18" s="321"/>
      <c r="E18" s="321"/>
      <c r="F18" s="321"/>
      <c r="G18" s="321"/>
      <c r="H18" s="321"/>
      <c r="I18" s="321"/>
      <c r="J18" s="322"/>
      <c r="K18" s="323"/>
      <c r="L18" s="324"/>
      <c r="M18" s="325"/>
      <c r="N18" s="326"/>
      <c r="O18" s="327"/>
      <c r="P18" s="307"/>
      <c r="Q18" s="308"/>
      <c r="R18" s="308"/>
      <c r="S18" s="309"/>
      <c r="T18" s="306"/>
      <c r="U18" s="307"/>
      <c r="V18" s="308"/>
      <c r="W18" s="308"/>
      <c r="X18" s="309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</row>
    <row r="19" spans="1:41" ht="9.9499999999999993" customHeight="1" x14ac:dyDescent="0.15">
      <c r="A19" s="320"/>
      <c r="B19" s="321"/>
      <c r="C19" s="321"/>
      <c r="D19" s="321"/>
      <c r="E19" s="321"/>
      <c r="F19" s="321"/>
      <c r="G19" s="321"/>
      <c r="H19" s="321"/>
      <c r="I19" s="321"/>
      <c r="J19" s="322"/>
      <c r="K19" s="323"/>
      <c r="L19" s="324"/>
      <c r="M19" s="325"/>
      <c r="N19" s="326"/>
      <c r="O19" s="327"/>
      <c r="P19" s="307"/>
      <c r="Q19" s="308"/>
      <c r="R19" s="308"/>
      <c r="S19" s="309"/>
      <c r="T19" s="306" t="str">
        <f t="shared" ref="T19" si="2">IF(U19&lt;&gt;0,10%,"")</f>
        <v/>
      </c>
      <c r="U19" s="307">
        <f t="shared" ref="U19" si="3">K19*P19</f>
        <v>0</v>
      </c>
      <c r="V19" s="308"/>
      <c r="W19" s="308"/>
      <c r="X19" s="309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</row>
    <row r="20" spans="1:41" ht="9.9499999999999993" customHeight="1" x14ac:dyDescent="0.15">
      <c r="A20" s="320"/>
      <c r="B20" s="321"/>
      <c r="C20" s="321"/>
      <c r="D20" s="321"/>
      <c r="E20" s="321"/>
      <c r="F20" s="321"/>
      <c r="G20" s="321"/>
      <c r="H20" s="321"/>
      <c r="I20" s="321"/>
      <c r="J20" s="322"/>
      <c r="K20" s="323"/>
      <c r="L20" s="324"/>
      <c r="M20" s="325"/>
      <c r="N20" s="326"/>
      <c r="O20" s="327"/>
      <c r="P20" s="307"/>
      <c r="Q20" s="308"/>
      <c r="R20" s="308"/>
      <c r="S20" s="309"/>
      <c r="T20" s="306"/>
      <c r="U20" s="307"/>
      <c r="V20" s="308"/>
      <c r="W20" s="308"/>
      <c r="X20" s="309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</row>
    <row r="21" spans="1:41" ht="9.9499999999999993" customHeight="1" x14ac:dyDescent="0.15">
      <c r="A21" s="320"/>
      <c r="B21" s="321"/>
      <c r="C21" s="321"/>
      <c r="D21" s="321"/>
      <c r="E21" s="321"/>
      <c r="F21" s="321"/>
      <c r="G21" s="321"/>
      <c r="H21" s="321"/>
      <c r="I21" s="321"/>
      <c r="J21" s="322"/>
      <c r="K21" s="323"/>
      <c r="L21" s="324"/>
      <c r="M21" s="325"/>
      <c r="N21" s="326"/>
      <c r="O21" s="327"/>
      <c r="P21" s="331"/>
      <c r="Q21" s="332"/>
      <c r="R21" s="332"/>
      <c r="S21" s="333"/>
      <c r="T21" s="306" t="str">
        <f t="shared" ref="T21" si="4">IF(U21&lt;&gt;0,10%,"")</f>
        <v/>
      </c>
      <c r="U21" s="307">
        <f t="shared" ref="U21" si="5">K21*P21</f>
        <v>0</v>
      </c>
      <c r="V21" s="308"/>
      <c r="W21" s="308"/>
      <c r="X21" s="309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</row>
    <row r="22" spans="1:41" ht="9.9499999999999993" customHeight="1" x14ac:dyDescent="0.15">
      <c r="A22" s="320"/>
      <c r="B22" s="321"/>
      <c r="C22" s="321"/>
      <c r="D22" s="321"/>
      <c r="E22" s="321"/>
      <c r="F22" s="321"/>
      <c r="G22" s="321"/>
      <c r="H22" s="321"/>
      <c r="I22" s="321"/>
      <c r="J22" s="322"/>
      <c r="K22" s="323"/>
      <c r="L22" s="324"/>
      <c r="M22" s="325"/>
      <c r="N22" s="326"/>
      <c r="O22" s="327"/>
      <c r="P22" s="331"/>
      <c r="Q22" s="332"/>
      <c r="R22" s="332"/>
      <c r="S22" s="333"/>
      <c r="T22" s="306"/>
      <c r="U22" s="307"/>
      <c r="V22" s="308"/>
      <c r="W22" s="308"/>
      <c r="X22" s="309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</row>
    <row r="23" spans="1:41" ht="9.9499999999999993" customHeight="1" x14ac:dyDescent="0.15">
      <c r="A23" s="320"/>
      <c r="B23" s="321"/>
      <c r="C23" s="321"/>
      <c r="D23" s="321"/>
      <c r="E23" s="321"/>
      <c r="F23" s="321"/>
      <c r="G23" s="321"/>
      <c r="H23" s="321"/>
      <c r="I23" s="321"/>
      <c r="J23" s="322"/>
      <c r="K23" s="323"/>
      <c r="L23" s="324"/>
      <c r="M23" s="325"/>
      <c r="N23" s="326"/>
      <c r="O23" s="327"/>
      <c r="P23" s="331"/>
      <c r="Q23" s="332"/>
      <c r="R23" s="332"/>
      <c r="S23" s="333"/>
      <c r="T23" s="306" t="str">
        <f t="shared" ref="T23" si="6">IF(U23&lt;&gt;0,10%,"")</f>
        <v/>
      </c>
      <c r="U23" s="307">
        <f t="shared" ref="U23" si="7">K23*P23</f>
        <v>0</v>
      </c>
      <c r="V23" s="308"/>
      <c r="W23" s="308"/>
      <c r="X23" s="309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</row>
    <row r="24" spans="1:41" ht="9.9499999999999993" customHeight="1" x14ac:dyDescent="0.15">
      <c r="A24" s="320"/>
      <c r="B24" s="321"/>
      <c r="C24" s="321"/>
      <c r="D24" s="321"/>
      <c r="E24" s="321"/>
      <c r="F24" s="321"/>
      <c r="G24" s="321"/>
      <c r="H24" s="321"/>
      <c r="I24" s="321"/>
      <c r="J24" s="322"/>
      <c r="K24" s="323"/>
      <c r="L24" s="324"/>
      <c r="M24" s="325"/>
      <c r="N24" s="326"/>
      <c r="O24" s="327"/>
      <c r="P24" s="331"/>
      <c r="Q24" s="332"/>
      <c r="R24" s="332"/>
      <c r="S24" s="333"/>
      <c r="T24" s="306"/>
      <c r="U24" s="307"/>
      <c r="V24" s="308"/>
      <c r="W24" s="308"/>
      <c r="X24" s="309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</row>
    <row r="25" spans="1:41" ht="9.9499999999999993" customHeight="1" x14ac:dyDescent="0.15">
      <c r="A25" s="320"/>
      <c r="B25" s="321"/>
      <c r="C25" s="321"/>
      <c r="D25" s="321"/>
      <c r="E25" s="321"/>
      <c r="F25" s="321"/>
      <c r="G25" s="321"/>
      <c r="H25" s="321"/>
      <c r="I25" s="321"/>
      <c r="J25" s="322"/>
      <c r="K25" s="323"/>
      <c r="L25" s="324"/>
      <c r="M25" s="325"/>
      <c r="N25" s="326"/>
      <c r="O25" s="327"/>
      <c r="P25" s="307"/>
      <c r="Q25" s="308"/>
      <c r="R25" s="308"/>
      <c r="S25" s="309"/>
      <c r="T25" s="306" t="str">
        <f t="shared" ref="T25" si="8">IF(U25&lt;&gt;0,10%,"")</f>
        <v/>
      </c>
      <c r="U25" s="307">
        <f t="shared" ref="U25" si="9">K25*P25</f>
        <v>0</v>
      </c>
      <c r="V25" s="308"/>
      <c r="W25" s="308"/>
      <c r="X25" s="309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</row>
    <row r="26" spans="1:41" ht="9.9499999999999993" customHeight="1" x14ac:dyDescent="0.15">
      <c r="A26" s="320"/>
      <c r="B26" s="321"/>
      <c r="C26" s="321"/>
      <c r="D26" s="321"/>
      <c r="E26" s="321"/>
      <c r="F26" s="321"/>
      <c r="G26" s="321"/>
      <c r="H26" s="321"/>
      <c r="I26" s="321"/>
      <c r="J26" s="322"/>
      <c r="K26" s="323"/>
      <c r="L26" s="324"/>
      <c r="M26" s="325"/>
      <c r="N26" s="326"/>
      <c r="O26" s="327"/>
      <c r="P26" s="328"/>
      <c r="Q26" s="329"/>
      <c r="R26" s="329"/>
      <c r="S26" s="330"/>
      <c r="T26" s="306"/>
      <c r="U26" s="307"/>
      <c r="V26" s="308"/>
      <c r="W26" s="308"/>
      <c r="X26" s="309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</row>
    <row r="27" spans="1:41" ht="9.9499999999999993" customHeight="1" x14ac:dyDescent="0.15">
      <c r="A27" s="320"/>
      <c r="B27" s="321"/>
      <c r="C27" s="321"/>
      <c r="D27" s="321"/>
      <c r="E27" s="321"/>
      <c r="F27" s="321"/>
      <c r="G27" s="321"/>
      <c r="H27" s="321"/>
      <c r="I27" s="321"/>
      <c r="J27" s="322"/>
      <c r="K27" s="323"/>
      <c r="L27" s="324"/>
      <c r="M27" s="325"/>
      <c r="N27" s="326"/>
      <c r="O27" s="327"/>
      <c r="P27" s="307"/>
      <c r="Q27" s="308"/>
      <c r="R27" s="308"/>
      <c r="S27" s="309"/>
      <c r="T27" s="306" t="str">
        <f t="shared" ref="T27" si="10">IF(U27&lt;&gt;0,10%,"")</f>
        <v/>
      </c>
      <c r="U27" s="307">
        <f t="shared" ref="U27" si="11">K27*P27</f>
        <v>0</v>
      </c>
      <c r="V27" s="308"/>
      <c r="W27" s="308"/>
      <c r="X27" s="309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</row>
    <row r="28" spans="1:41" ht="9.9499999999999993" customHeight="1" x14ac:dyDescent="0.15">
      <c r="A28" s="320"/>
      <c r="B28" s="321"/>
      <c r="C28" s="321"/>
      <c r="D28" s="321"/>
      <c r="E28" s="321"/>
      <c r="F28" s="321"/>
      <c r="G28" s="321"/>
      <c r="H28" s="321"/>
      <c r="I28" s="321"/>
      <c r="J28" s="322"/>
      <c r="K28" s="323"/>
      <c r="L28" s="324"/>
      <c r="M28" s="325"/>
      <c r="N28" s="326"/>
      <c r="O28" s="327"/>
      <c r="P28" s="307"/>
      <c r="Q28" s="308"/>
      <c r="R28" s="308"/>
      <c r="S28" s="309"/>
      <c r="T28" s="306"/>
      <c r="U28" s="307"/>
      <c r="V28" s="308"/>
      <c r="W28" s="308"/>
      <c r="X28" s="309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</row>
    <row r="29" spans="1:41" ht="9.9499999999999993" customHeight="1" x14ac:dyDescent="0.15">
      <c r="A29" s="320"/>
      <c r="B29" s="321"/>
      <c r="C29" s="321"/>
      <c r="D29" s="321"/>
      <c r="E29" s="321"/>
      <c r="F29" s="321"/>
      <c r="G29" s="321"/>
      <c r="H29" s="321"/>
      <c r="I29" s="321"/>
      <c r="J29" s="322"/>
      <c r="K29" s="323"/>
      <c r="L29" s="324"/>
      <c r="M29" s="325"/>
      <c r="N29" s="326"/>
      <c r="O29" s="327"/>
      <c r="P29" s="331"/>
      <c r="Q29" s="332"/>
      <c r="R29" s="332"/>
      <c r="S29" s="333"/>
      <c r="T29" s="306" t="str">
        <f t="shared" ref="T29" si="12">IF(U29&lt;&gt;0,10%,"")</f>
        <v/>
      </c>
      <c r="U29" s="307">
        <f t="shared" ref="U29" si="13">K29*P29</f>
        <v>0</v>
      </c>
      <c r="V29" s="308"/>
      <c r="W29" s="308"/>
      <c r="X29" s="309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</row>
    <row r="30" spans="1:41" ht="9.9499999999999993" customHeight="1" x14ac:dyDescent="0.15">
      <c r="A30" s="320"/>
      <c r="B30" s="321"/>
      <c r="C30" s="321"/>
      <c r="D30" s="321"/>
      <c r="E30" s="321"/>
      <c r="F30" s="321"/>
      <c r="G30" s="321"/>
      <c r="H30" s="321"/>
      <c r="I30" s="321"/>
      <c r="J30" s="322"/>
      <c r="K30" s="323"/>
      <c r="L30" s="324"/>
      <c r="M30" s="325"/>
      <c r="N30" s="326"/>
      <c r="O30" s="327"/>
      <c r="P30" s="331"/>
      <c r="Q30" s="332"/>
      <c r="R30" s="332"/>
      <c r="S30" s="333"/>
      <c r="T30" s="306"/>
      <c r="U30" s="307"/>
      <c r="V30" s="308"/>
      <c r="W30" s="308"/>
      <c r="X30" s="309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</row>
    <row r="31" spans="1:41" ht="9.9499999999999993" customHeight="1" x14ac:dyDescent="0.15">
      <c r="A31" s="320"/>
      <c r="B31" s="321"/>
      <c r="C31" s="321"/>
      <c r="D31" s="321"/>
      <c r="E31" s="321"/>
      <c r="F31" s="321"/>
      <c r="G31" s="321"/>
      <c r="H31" s="321"/>
      <c r="I31" s="321"/>
      <c r="J31" s="322"/>
      <c r="K31" s="323"/>
      <c r="L31" s="324"/>
      <c r="M31" s="325"/>
      <c r="N31" s="326"/>
      <c r="O31" s="327"/>
      <c r="P31" s="331"/>
      <c r="Q31" s="332"/>
      <c r="R31" s="332"/>
      <c r="S31" s="333"/>
      <c r="T31" s="306" t="str">
        <f t="shared" ref="T31" si="14">IF(U31&lt;&gt;0,10%,"")</f>
        <v/>
      </c>
      <c r="U31" s="307">
        <f t="shared" ref="U31" si="15">K31*P31</f>
        <v>0</v>
      </c>
      <c r="V31" s="308"/>
      <c r="W31" s="308"/>
      <c r="X31" s="309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</row>
    <row r="32" spans="1:41" ht="9.9499999999999993" customHeight="1" x14ac:dyDescent="0.15">
      <c r="A32" s="320"/>
      <c r="B32" s="321"/>
      <c r="C32" s="321"/>
      <c r="D32" s="321"/>
      <c r="E32" s="321"/>
      <c r="F32" s="321"/>
      <c r="G32" s="321"/>
      <c r="H32" s="321"/>
      <c r="I32" s="321"/>
      <c r="J32" s="322"/>
      <c r="K32" s="323"/>
      <c r="L32" s="324"/>
      <c r="M32" s="325"/>
      <c r="N32" s="326"/>
      <c r="O32" s="327"/>
      <c r="P32" s="331"/>
      <c r="Q32" s="332"/>
      <c r="R32" s="332"/>
      <c r="S32" s="333"/>
      <c r="T32" s="306"/>
      <c r="U32" s="307"/>
      <c r="V32" s="308"/>
      <c r="W32" s="308"/>
      <c r="X32" s="309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</row>
    <row r="33" spans="1:41" ht="9.9499999999999993" customHeight="1" x14ac:dyDescent="0.15">
      <c r="A33" s="320"/>
      <c r="B33" s="321"/>
      <c r="C33" s="321"/>
      <c r="D33" s="321"/>
      <c r="E33" s="321"/>
      <c r="F33" s="321"/>
      <c r="G33" s="321"/>
      <c r="H33" s="321"/>
      <c r="I33" s="321"/>
      <c r="J33" s="322"/>
      <c r="K33" s="323"/>
      <c r="L33" s="324"/>
      <c r="M33" s="325"/>
      <c r="N33" s="326"/>
      <c r="O33" s="327"/>
      <c r="P33" s="307"/>
      <c r="Q33" s="308"/>
      <c r="R33" s="308"/>
      <c r="S33" s="309"/>
      <c r="T33" s="306" t="str">
        <f t="shared" ref="T33" si="16">IF(U33&lt;&gt;0,10%,"")</f>
        <v/>
      </c>
      <c r="U33" s="307">
        <f t="shared" ref="U33" si="17">K33*P33</f>
        <v>0</v>
      </c>
      <c r="V33" s="308"/>
      <c r="W33" s="308"/>
      <c r="X33" s="309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</row>
    <row r="34" spans="1:41" ht="9.9499999999999993" customHeight="1" thickBot="1" x14ac:dyDescent="0.2">
      <c r="A34" s="334"/>
      <c r="B34" s="335"/>
      <c r="C34" s="335"/>
      <c r="D34" s="335"/>
      <c r="E34" s="335"/>
      <c r="F34" s="335"/>
      <c r="G34" s="335"/>
      <c r="H34" s="335"/>
      <c r="I34" s="335"/>
      <c r="J34" s="336"/>
      <c r="K34" s="337"/>
      <c r="L34" s="338"/>
      <c r="M34" s="339"/>
      <c r="N34" s="340"/>
      <c r="O34" s="341"/>
      <c r="P34" s="328"/>
      <c r="Q34" s="329"/>
      <c r="R34" s="329"/>
      <c r="S34" s="330"/>
      <c r="T34" s="316"/>
      <c r="U34" s="317"/>
      <c r="V34" s="318"/>
      <c r="W34" s="318"/>
      <c r="X34" s="319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</row>
    <row r="35" spans="1:41" ht="9.9499999999999993" customHeight="1" thickTop="1" x14ac:dyDescent="0.1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40"/>
      <c r="P35" s="310" t="s">
        <v>103</v>
      </c>
      <c r="Q35" s="311"/>
      <c r="R35" s="311"/>
      <c r="S35" s="311"/>
      <c r="T35" s="312"/>
      <c r="U35" s="274">
        <f>SUM(U15:X34)</f>
        <v>0</v>
      </c>
      <c r="V35" s="275"/>
      <c r="W35" s="275"/>
      <c r="X35" s="276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</row>
    <row r="36" spans="1:41" ht="9.9499999999999993" customHeight="1" x14ac:dyDescent="0.1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2"/>
      <c r="P36" s="313"/>
      <c r="Q36" s="314"/>
      <c r="R36" s="314"/>
      <c r="S36" s="314"/>
      <c r="T36" s="315"/>
      <c r="U36" s="277"/>
      <c r="V36" s="278"/>
      <c r="W36" s="278"/>
      <c r="X36" s="279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</row>
    <row r="37" spans="1:41" ht="9.9499999999999993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43"/>
      <c r="L37" s="43"/>
      <c r="M37" s="43"/>
      <c r="N37" s="44"/>
      <c r="O37" s="44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</row>
    <row r="38" spans="1:41" ht="9.9499999999999993" customHeight="1" x14ac:dyDescent="0.15">
      <c r="A38" s="261" t="str">
        <f ca="1">IF(AS1=FALSE,"＊下記について確認して下さい＊","")</f>
        <v/>
      </c>
      <c r="B38" s="261"/>
      <c r="C38" s="261"/>
      <c r="D38" s="261"/>
      <c r="E38" s="261"/>
      <c r="F38" s="261"/>
      <c r="G38" s="261"/>
      <c r="H38" s="262"/>
      <c r="I38" s="389" t="s">
        <v>96</v>
      </c>
      <c r="J38" s="390"/>
      <c r="K38" s="390"/>
      <c r="L38" s="391"/>
      <c r="M38" s="270" t="s">
        <v>93</v>
      </c>
      <c r="N38" s="271"/>
      <c r="O38" s="271"/>
      <c r="P38" s="301"/>
      <c r="Q38" s="270" t="s">
        <v>94</v>
      </c>
      <c r="R38" s="271"/>
      <c r="S38" s="271"/>
      <c r="T38" s="301"/>
      <c r="U38" s="270" t="s">
        <v>95</v>
      </c>
      <c r="V38" s="271"/>
      <c r="W38" s="271"/>
      <c r="X38" s="301"/>
      <c r="Y38" s="31"/>
      <c r="Z38" s="31"/>
      <c r="AA38" s="31"/>
      <c r="AB38" s="31"/>
      <c r="AC38" s="31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</row>
    <row r="39" spans="1:41" ht="9.9499999999999993" customHeight="1" x14ac:dyDescent="0.15">
      <c r="A39" s="261"/>
      <c r="B39" s="261"/>
      <c r="C39" s="261"/>
      <c r="D39" s="261"/>
      <c r="E39" s="261"/>
      <c r="F39" s="261"/>
      <c r="G39" s="261"/>
      <c r="H39" s="262"/>
      <c r="I39" s="392"/>
      <c r="J39" s="393"/>
      <c r="K39" s="393"/>
      <c r="L39" s="394"/>
      <c r="M39" s="272"/>
      <c r="N39" s="273"/>
      <c r="O39" s="273"/>
      <c r="P39" s="305"/>
      <c r="Q39" s="272"/>
      <c r="R39" s="273"/>
      <c r="S39" s="273"/>
      <c r="T39" s="305"/>
      <c r="U39" s="272"/>
      <c r="V39" s="273"/>
      <c r="W39" s="273"/>
      <c r="X39" s="305"/>
      <c r="Y39" s="31"/>
      <c r="Z39" s="31"/>
      <c r="AA39" s="31"/>
      <c r="AB39" s="31"/>
      <c r="AC39" s="31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</row>
    <row r="40" spans="1:41" ht="9.9499999999999993" customHeight="1" x14ac:dyDescent="0.2">
      <c r="A40" s="261" t="str">
        <f ca="1">IF(AS1=FALSE,AT2,"")</f>
        <v/>
      </c>
      <c r="B40" s="261"/>
      <c r="C40" s="261"/>
      <c r="D40" s="261"/>
      <c r="E40" s="261"/>
      <c r="F40" s="261"/>
      <c r="G40" s="261"/>
      <c r="H40" s="262"/>
      <c r="I40" s="286">
        <v>0.1</v>
      </c>
      <c r="J40" s="287"/>
      <c r="K40" s="49"/>
      <c r="L40" s="30"/>
      <c r="M40" s="290">
        <f>SUMIF($T$15:$T$34,I40,$U$15:$X$34)</f>
        <v>0</v>
      </c>
      <c r="N40" s="291"/>
      <c r="O40" s="291"/>
      <c r="P40" s="292"/>
      <c r="Q40" s="290">
        <f>ROUND(M40*I40,0)</f>
        <v>0</v>
      </c>
      <c r="R40" s="291"/>
      <c r="S40" s="291"/>
      <c r="T40" s="292"/>
      <c r="U40" s="290">
        <f>M40+Q40</f>
        <v>0</v>
      </c>
      <c r="V40" s="291"/>
      <c r="W40" s="291"/>
      <c r="X40" s="292"/>
      <c r="Y40" s="31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</row>
    <row r="41" spans="1:41" ht="9.9499999999999993" customHeight="1" x14ac:dyDescent="0.2">
      <c r="A41" s="261"/>
      <c r="B41" s="261"/>
      <c r="C41" s="261"/>
      <c r="D41" s="261"/>
      <c r="E41" s="261"/>
      <c r="F41" s="261"/>
      <c r="G41" s="261"/>
      <c r="H41" s="262"/>
      <c r="I41" s="288"/>
      <c r="J41" s="289"/>
      <c r="K41" s="51"/>
      <c r="L41" s="35"/>
      <c r="M41" s="277"/>
      <c r="N41" s="278"/>
      <c r="O41" s="278"/>
      <c r="P41" s="279"/>
      <c r="Q41" s="277"/>
      <c r="R41" s="278"/>
      <c r="S41" s="278"/>
      <c r="T41" s="279"/>
      <c r="U41" s="277"/>
      <c r="V41" s="278"/>
      <c r="W41" s="278"/>
      <c r="X41" s="279"/>
      <c r="Y41" s="31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</row>
    <row r="42" spans="1:41" ht="9.9499999999999993" customHeight="1" x14ac:dyDescent="0.15">
      <c r="A42" s="261" t="str">
        <f>AT3</f>
        <v/>
      </c>
      <c r="B42" s="261"/>
      <c r="C42" s="261"/>
      <c r="D42" s="261"/>
      <c r="E42" s="261"/>
      <c r="F42" s="261"/>
      <c r="G42" s="261"/>
      <c r="H42" s="262"/>
      <c r="I42" s="286">
        <v>0.08</v>
      </c>
      <c r="J42" s="287"/>
      <c r="K42" s="266" t="s">
        <v>97</v>
      </c>
      <c r="L42" s="267"/>
      <c r="M42" s="290">
        <f>SUMIF($T$15:$T$34,I42,$U$15:$X$34)</f>
        <v>0</v>
      </c>
      <c r="N42" s="291"/>
      <c r="O42" s="291"/>
      <c r="P42" s="292"/>
      <c r="Q42" s="290">
        <f>ROUND(M42*I42,0)</f>
        <v>0</v>
      </c>
      <c r="R42" s="291"/>
      <c r="S42" s="291"/>
      <c r="T42" s="292"/>
      <c r="U42" s="290">
        <f>M42+Q42</f>
        <v>0</v>
      </c>
      <c r="V42" s="291"/>
      <c r="W42" s="291"/>
      <c r="X42" s="292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</row>
    <row r="43" spans="1:41" ht="9.9499999999999993" customHeight="1" x14ac:dyDescent="0.15">
      <c r="A43" s="261"/>
      <c r="B43" s="261"/>
      <c r="C43" s="261"/>
      <c r="D43" s="261"/>
      <c r="E43" s="261"/>
      <c r="F43" s="261"/>
      <c r="G43" s="261"/>
      <c r="H43" s="262"/>
      <c r="I43" s="288"/>
      <c r="J43" s="289"/>
      <c r="K43" s="268"/>
      <c r="L43" s="269"/>
      <c r="M43" s="296"/>
      <c r="N43" s="297"/>
      <c r="O43" s="297"/>
      <c r="P43" s="298"/>
      <c r="Q43" s="296"/>
      <c r="R43" s="297"/>
      <c r="S43" s="297"/>
      <c r="T43" s="298"/>
      <c r="U43" s="296"/>
      <c r="V43" s="297"/>
      <c r="W43" s="297"/>
      <c r="X43" s="298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</row>
    <row r="44" spans="1:41" ht="9.9499999999999993" customHeight="1" x14ac:dyDescent="0.15">
      <c r="A44" s="7"/>
      <c r="B44" s="18"/>
      <c r="C44" s="18"/>
      <c r="D44" s="18"/>
      <c r="E44" s="18"/>
      <c r="F44" s="18"/>
      <c r="G44" s="18"/>
      <c r="H44" s="27"/>
      <c r="I44" s="270" t="s">
        <v>102</v>
      </c>
      <c r="J44" s="271"/>
      <c r="K44" s="266" t="s">
        <v>101</v>
      </c>
      <c r="L44" s="267"/>
      <c r="M44" s="290">
        <f>SUMIF(T15:T34,K44,U15:X34)</f>
        <v>0</v>
      </c>
      <c r="N44" s="291"/>
      <c r="O44" s="291"/>
      <c r="P44" s="292"/>
      <c r="Q44" s="290">
        <f>ROUND(M44*I44,0)</f>
        <v>0</v>
      </c>
      <c r="R44" s="291"/>
      <c r="S44" s="291"/>
      <c r="T44" s="292"/>
      <c r="U44" s="290">
        <f>M44+Q44</f>
        <v>0</v>
      </c>
      <c r="V44" s="291"/>
      <c r="W44" s="291"/>
      <c r="X44" s="292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</row>
    <row r="45" spans="1:41" ht="9.9499999999999993" customHeight="1" thickBot="1" x14ac:dyDescent="0.2">
      <c r="A45" s="7"/>
      <c r="B45" s="18"/>
      <c r="C45" s="18"/>
      <c r="D45" s="18"/>
      <c r="E45" s="18"/>
      <c r="F45" s="18"/>
      <c r="G45" s="18"/>
      <c r="H45" s="27"/>
      <c r="I45" s="272"/>
      <c r="J45" s="273"/>
      <c r="K45" s="268"/>
      <c r="L45" s="269"/>
      <c r="M45" s="293"/>
      <c r="N45" s="294"/>
      <c r="O45" s="294"/>
      <c r="P45" s="295"/>
      <c r="Q45" s="293"/>
      <c r="R45" s="294"/>
      <c r="S45" s="294"/>
      <c r="T45" s="295"/>
      <c r="U45" s="296"/>
      <c r="V45" s="297"/>
      <c r="W45" s="297"/>
      <c r="X45" s="298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</row>
    <row r="46" spans="1:41" ht="9.9499999999999993" customHeight="1" thickTop="1" x14ac:dyDescent="0.15">
      <c r="A46" s="7"/>
      <c r="B46" s="7"/>
      <c r="C46" s="7"/>
      <c r="D46" s="7"/>
      <c r="E46" s="7"/>
      <c r="F46" s="7"/>
      <c r="G46" s="7"/>
      <c r="H46" s="7"/>
      <c r="I46" s="54"/>
      <c r="J46" s="54"/>
      <c r="K46" s="54"/>
      <c r="L46" s="55"/>
      <c r="M46" s="274">
        <f t="shared" ref="M46" si="18">SUM(M40:P45)</f>
        <v>0</v>
      </c>
      <c r="N46" s="275"/>
      <c r="O46" s="275"/>
      <c r="P46" s="276"/>
      <c r="Q46" s="274">
        <f t="shared" ref="Q46" si="19">SUM(Q40:T45)</f>
        <v>0</v>
      </c>
      <c r="R46" s="275"/>
      <c r="S46" s="275"/>
      <c r="T46" s="275"/>
      <c r="U46" s="280">
        <f>SUM(U40:X45)</f>
        <v>0</v>
      </c>
      <c r="V46" s="281"/>
      <c r="W46" s="281"/>
      <c r="X46" s="282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</row>
    <row r="47" spans="1:41" ht="9.9499999999999993" customHeight="1" thickBot="1" x14ac:dyDescent="0.2">
      <c r="A47" s="31"/>
      <c r="B47" s="31"/>
      <c r="C47" s="31"/>
      <c r="D47" s="31"/>
      <c r="E47" s="31"/>
      <c r="F47" s="31"/>
      <c r="G47" s="31"/>
      <c r="H47" s="31"/>
      <c r="I47" s="56"/>
      <c r="J47" s="56"/>
      <c r="K47" s="56"/>
      <c r="L47" s="57"/>
      <c r="M47" s="277"/>
      <c r="N47" s="278"/>
      <c r="O47" s="278"/>
      <c r="P47" s="279"/>
      <c r="Q47" s="277"/>
      <c r="R47" s="278"/>
      <c r="S47" s="278"/>
      <c r="T47" s="278"/>
      <c r="U47" s="283"/>
      <c r="V47" s="284"/>
      <c r="W47" s="284"/>
      <c r="X47" s="285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</row>
    <row r="48" spans="1:41" ht="15" customHeight="1" x14ac:dyDescent="0.15">
      <c r="A48" s="265" t="s">
        <v>107</v>
      </c>
      <c r="B48" s="265"/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5"/>
      <c r="AC48" s="265"/>
      <c r="AD48" s="265"/>
      <c r="AE48" s="265"/>
      <c r="AF48" s="265"/>
      <c r="AG48" s="265"/>
      <c r="AH48" s="265"/>
      <c r="AI48" s="265"/>
      <c r="AJ48" s="265"/>
      <c r="AK48" s="265"/>
      <c r="AL48" s="265"/>
      <c r="AM48" s="265"/>
      <c r="AN48" s="265"/>
      <c r="AO48" s="265"/>
    </row>
    <row r="49" spans="1:50" ht="20.100000000000001" customHeight="1" x14ac:dyDescent="0.15">
      <c r="A49" s="438" t="s">
        <v>88</v>
      </c>
      <c r="B49" s="439"/>
      <c r="C49" s="439"/>
      <c r="D49" s="439"/>
      <c r="E49" s="439"/>
      <c r="F49" s="439"/>
      <c r="G49" s="440"/>
      <c r="H49" s="6"/>
      <c r="I49" s="122" t="str">
        <f ca="1">I2</f>
        <v/>
      </c>
      <c r="J49" s="6"/>
      <c r="K49" s="6"/>
      <c r="L49" s="6"/>
      <c r="M49" s="6"/>
      <c r="N49" s="6"/>
      <c r="O49" s="6"/>
      <c r="P49" s="6"/>
      <c r="Q49" s="6"/>
      <c r="R49" s="6"/>
      <c r="S49" s="6"/>
      <c r="T49" s="7"/>
      <c r="U49" s="6"/>
      <c r="V49" s="6"/>
      <c r="W49" s="6"/>
      <c r="X49" s="6"/>
      <c r="Y49" s="6"/>
      <c r="Z49" s="6"/>
      <c r="AA49" s="6"/>
      <c r="AB49" s="6"/>
      <c r="AC49" s="6"/>
      <c r="AD49" s="7"/>
      <c r="AE49" s="7"/>
      <c r="AF49" s="7"/>
      <c r="AG49" s="7"/>
      <c r="AH49" s="8"/>
      <c r="AI49" s="7"/>
      <c r="AJ49" s="460" t="str">
        <f>AQ2</f>
        <v>日付入力確認</v>
      </c>
      <c r="AK49" s="460"/>
      <c r="AL49" s="460"/>
      <c r="AM49" s="460"/>
      <c r="AN49" s="460"/>
      <c r="AO49" s="460"/>
    </row>
    <row r="50" spans="1:50" s="2" customFormat="1" ht="32.1" customHeight="1" x14ac:dyDescent="0.15">
      <c r="A50" s="386" t="s">
        <v>0</v>
      </c>
      <c r="B50" s="386"/>
      <c r="C50" s="386"/>
      <c r="D50" s="386"/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  <c r="W50" s="386"/>
      <c r="X50" s="386"/>
      <c r="Y50" s="386"/>
      <c r="Z50" s="386"/>
      <c r="AA50" s="386"/>
      <c r="AB50" s="386"/>
      <c r="AC50" s="386"/>
      <c r="AD50" s="386"/>
      <c r="AE50" s="386"/>
      <c r="AF50" s="386"/>
      <c r="AG50" s="386"/>
      <c r="AH50" s="386"/>
      <c r="AI50" s="386"/>
      <c r="AJ50" s="386"/>
      <c r="AK50" s="386"/>
      <c r="AL50" s="386"/>
      <c r="AM50" s="386"/>
      <c r="AN50" s="386"/>
      <c r="AO50" s="386"/>
      <c r="AQ50" s="1"/>
      <c r="AR50" s="1"/>
      <c r="AS50" s="1"/>
      <c r="AT50" s="1"/>
      <c r="AU50" s="1"/>
      <c r="AV50" s="1"/>
      <c r="AW50" s="1"/>
      <c r="AX50" s="1"/>
    </row>
    <row r="51" spans="1:50" ht="20.100000000000001" customHeight="1" x14ac:dyDescent="0.15">
      <c r="A51" s="426">
        <f>A4</f>
        <v>0</v>
      </c>
      <c r="B51" s="426"/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6"/>
      <c r="U51" s="426"/>
      <c r="V51" s="426"/>
      <c r="W51" s="426"/>
      <c r="X51" s="426"/>
      <c r="Y51" s="426"/>
      <c r="Z51" s="426"/>
      <c r="AA51" s="426"/>
      <c r="AB51" s="426"/>
      <c r="AC51" s="426"/>
      <c r="AD51" s="426"/>
      <c r="AE51" s="426"/>
      <c r="AF51" s="426"/>
      <c r="AG51" s="426"/>
      <c r="AH51" s="426"/>
      <c r="AI51" s="426"/>
      <c r="AJ51" s="426"/>
      <c r="AK51" s="426"/>
      <c r="AL51" s="426"/>
      <c r="AM51" s="426"/>
      <c r="AN51" s="426"/>
      <c r="AO51" s="426"/>
    </row>
    <row r="52" spans="1:50" ht="24.95" customHeight="1" x14ac:dyDescent="0.15">
      <c r="A52" s="9" t="s">
        <v>1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7"/>
      <c r="U52" s="9"/>
      <c r="V52" s="9"/>
      <c r="W52" s="9"/>
      <c r="X52" s="9"/>
      <c r="Y52" s="9"/>
      <c r="Z52" s="389" t="s">
        <v>42</v>
      </c>
      <c r="AA52" s="390"/>
      <c r="AB52" s="390"/>
      <c r="AC52" s="390"/>
      <c r="AD52" s="391"/>
      <c r="AE52" s="457">
        <f>AE5</f>
        <v>0</v>
      </c>
      <c r="AF52" s="458"/>
      <c r="AG52" s="458"/>
      <c r="AH52" s="459"/>
      <c r="AI52" s="10"/>
      <c r="AJ52" s="11"/>
      <c r="AK52" s="11"/>
      <c r="AL52" s="11"/>
      <c r="AM52" s="11"/>
      <c r="AN52" s="11"/>
      <c r="AO52" s="11"/>
    </row>
    <row r="53" spans="1:50" ht="9.9499999999999993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12"/>
      <c r="AA53" s="13"/>
      <c r="AB53" s="13"/>
      <c r="AC53" s="13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5"/>
    </row>
    <row r="54" spans="1:50" ht="24.95" customHeight="1" x14ac:dyDescent="0.15">
      <c r="A54" s="7"/>
      <c r="B54" s="16" t="s">
        <v>2</v>
      </c>
      <c r="C54" s="7"/>
      <c r="D54" s="7"/>
      <c r="E54" s="7"/>
      <c r="F54" s="7"/>
      <c r="G54" s="7"/>
      <c r="H54" s="7"/>
      <c r="I54" s="7"/>
      <c r="J54" s="7"/>
      <c r="K54" s="7"/>
      <c r="L54" s="9"/>
      <c r="M54" s="9"/>
      <c r="N54" s="9"/>
      <c r="O54" s="9"/>
      <c r="P54" s="9"/>
      <c r="Q54" s="9"/>
      <c r="R54" s="9"/>
      <c r="S54" s="9"/>
      <c r="T54" s="7"/>
      <c r="U54" s="7"/>
      <c r="V54" s="7"/>
      <c r="W54" s="7"/>
      <c r="X54" s="7"/>
      <c r="Y54" s="7"/>
      <c r="Z54" s="17"/>
      <c r="AA54" s="18" t="s">
        <v>98</v>
      </c>
      <c r="AB54" s="18"/>
      <c r="AC54" s="18"/>
      <c r="AD54" s="19" t="s">
        <v>99</v>
      </c>
      <c r="AE54" s="461">
        <f>AE7</f>
        <v>0</v>
      </c>
      <c r="AF54" s="462"/>
      <c r="AG54" s="462"/>
      <c r="AH54" s="462"/>
      <c r="AI54" s="462"/>
      <c r="AJ54" s="462"/>
      <c r="AK54" s="462"/>
      <c r="AL54" s="462"/>
      <c r="AM54" s="462"/>
      <c r="AN54" s="462"/>
      <c r="AO54" s="20"/>
    </row>
    <row r="55" spans="1:50" ht="5.0999999999999996" customHeight="1" x14ac:dyDescent="0.15">
      <c r="A55" s="7"/>
      <c r="B55" s="16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17"/>
      <c r="AA55" s="18"/>
      <c r="AB55" s="18"/>
      <c r="AC55" s="18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21"/>
    </row>
    <row r="56" spans="1:50" ht="24.95" customHeight="1" x14ac:dyDescent="0.15">
      <c r="A56" s="441" t="s">
        <v>60</v>
      </c>
      <c r="B56" s="442"/>
      <c r="C56" s="442"/>
      <c r="D56" s="442"/>
      <c r="E56" s="443"/>
      <c r="F56" s="453" t="str">
        <f>IF(LEN(F9)&gt;7,REPLACE(F9,8,,"-"),IF(F9="","",F9))</f>
        <v/>
      </c>
      <c r="G56" s="454"/>
      <c r="H56" s="454"/>
      <c r="I56" s="454"/>
      <c r="J56" s="454"/>
      <c r="K56" s="22" t="s">
        <v>39</v>
      </c>
      <c r="L56" s="455">
        <f>L9</f>
        <v>0</v>
      </c>
      <c r="M56" s="456"/>
      <c r="N56" s="23"/>
      <c r="O56" s="24"/>
      <c r="P56" s="25"/>
      <c r="Q56" s="25"/>
      <c r="R56" s="24"/>
      <c r="S56" s="24"/>
      <c r="T56" s="7"/>
      <c r="U56" s="7"/>
      <c r="V56" s="7"/>
      <c r="W56" s="7"/>
      <c r="X56" s="7"/>
      <c r="Y56" s="7"/>
      <c r="Z56" s="26"/>
      <c r="AA56" s="387" t="s">
        <v>56</v>
      </c>
      <c r="AB56" s="387"/>
      <c r="AC56" s="7"/>
      <c r="AD56" s="384">
        <f>AD9</f>
        <v>0</v>
      </c>
      <c r="AE56" s="384"/>
      <c r="AF56" s="384"/>
      <c r="AG56" s="384"/>
      <c r="AH56" s="384"/>
      <c r="AI56" s="384"/>
      <c r="AJ56" s="384"/>
      <c r="AK56" s="384"/>
      <c r="AL56" s="384"/>
      <c r="AM56" s="384"/>
      <c r="AN56" s="384"/>
      <c r="AO56" s="20"/>
    </row>
    <row r="57" spans="1:50" ht="24.95" customHeight="1" x14ac:dyDescent="0.15">
      <c r="A57" s="389" t="s">
        <v>25</v>
      </c>
      <c r="B57" s="390"/>
      <c r="C57" s="390"/>
      <c r="D57" s="390"/>
      <c r="E57" s="391"/>
      <c r="F57" s="447">
        <f>F10</f>
        <v>0</v>
      </c>
      <c r="G57" s="448"/>
      <c r="H57" s="448"/>
      <c r="I57" s="448"/>
      <c r="J57" s="448"/>
      <c r="K57" s="448"/>
      <c r="L57" s="448"/>
      <c r="M57" s="448"/>
      <c r="N57" s="448"/>
      <c r="O57" s="448"/>
      <c r="P57" s="448"/>
      <c r="Q57" s="448"/>
      <c r="R57" s="448"/>
      <c r="S57" s="449"/>
      <c r="T57" s="7"/>
      <c r="U57" s="7"/>
      <c r="V57" s="7"/>
      <c r="W57" s="7"/>
      <c r="X57" s="7"/>
      <c r="Y57" s="7"/>
      <c r="Z57" s="26"/>
      <c r="AA57" s="387" t="s">
        <v>54</v>
      </c>
      <c r="AB57" s="387"/>
      <c r="AC57" s="7"/>
      <c r="AD57" s="384">
        <f>AD10</f>
        <v>0</v>
      </c>
      <c r="AE57" s="384"/>
      <c r="AF57" s="384"/>
      <c r="AG57" s="384"/>
      <c r="AH57" s="384"/>
      <c r="AI57" s="384"/>
      <c r="AJ57" s="384"/>
      <c r="AK57" s="384"/>
      <c r="AL57" s="384"/>
      <c r="AM57" s="384"/>
      <c r="AN57" s="384"/>
      <c r="AO57" s="27" t="s">
        <v>57</v>
      </c>
    </row>
    <row r="58" spans="1:50" ht="24.95" customHeight="1" x14ac:dyDescent="0.15">
      <c r="A58" s="392"/>
      <c r="B58" s="393"/>
      <c r="C58" s="393"/>
      <c r="D58" s="393"/>
      <c r="E58" s="394"/>
      <c r="F58" s="450"/>
      <c r="G58" s="451"/>
      <c r="H58" s="451"/>
      <c r="I58" s="451"/>
      <c r="J58" s="451"/>
      <c r="K58" s="451"/>
      <c r="L58" s="451"/>
      <c r="M58" s="451"/>
      <c r="N58" s="451"/>
      <c r="O58" s="451"/>
      <c r="P58" s="451"/>
      <c r="Q58" s="451"/>
      <c r="R58" s="451"/>
      <c r="S58" s="452"/>
      <c r="T58" s="7"/>
      <c r="U58" s="7"/>
      <c r="V58" s="7"/>
      <c r="W58" s="7"/>
      <c r="X58" s="7"/>
      <c r="Y58" s="7"/>
      <c r="Z58" s="23"/>
      <c r="AA58" s="388" t="s">
        <v>55</v>
      </c>
      <c r="AB58" s="388"/>
      <c r="AC58" s="24"/>
      <c r="AD58" s="385">
        <f>AD11</f>
        <v>0</v>
      </c>
      <c r="AE58" s="385"/>
      <c r="AF58" s="385"/>
      <c r="AG58" s="385"/>
      <c r="AH58" s="385"/>
      <c r="AI58" s="385"/>
      <c r="AJ58" s="385"/>
      <c r="AK58" s="385"/>
      <c r="AL58" s="385"/>
      <c r="AM58" s="385"/>
      <c r="AN58" s="385"/>
      <c r="AO58" s="28"/>
    </row>
    <row r="59" spans="1:50" ht="9.9499999999999993" customHeight="1" x14ac:dyDescent="0.15">
      <c r="A59" s="29"/>
      <c r="B59" s="446"/>
      <c r="C59" s="446"/>
      <c r="D59" s="446"/>
      <c r="E59" s="446"/>
      <c r="F59" s="446"/>
      <c r="G59" s="446"/>
      <c r="H59" s="446"/>
      <c r="I59" s="446"/>
      <c r="J59" s="446"/>
      <c r="K59" s="446"/>
      <c r="L59" s="446"/>
      <c r="M59" s="446"/>
      <c r="N59" s="446"/>
      <c r="O59" s="446"/>
      <c r="P59" s="446"/>
      <c r="Q59" s="446"/>
      <c r="R59" s="446"/>
      <c r="S59" s="446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</row>
    <row r="60" spans="1:50" ht="9.9499999999999993" customHeight="1" x14ac:dyDescent="0.15">
      <c r="A60" s="409"/>
      <c r="B60" s="411" t="s">
        <v>78</v>
      </c>
      <c r="C60" s="411"/>
      <c r="D60" s="411"/>
      <c r="E60" s="411"/>
      <c r="F60" s="411"/>
      <c r="G60" s="411"/>
      <c r="H60" s="411"/>
      <c r="I60" s="411"/>
      <c r="J60" s="412"/>
      <c r="K60" s="395" t="s">
        <v>61</v>
      </c>
      <c r="L60" s="396"/>
      <c r="M60" s="397"/>
      <c r="N60" s="395" t="s">
        <v>62</v>
      </c>
      <c r="O60" s="397"/>
      <c r="P60" s="395" t="s">
        <v>63</v>
      </c>
      <c r="Q60" s="396"/>
      <c r="R60" s="396"/>
      <c r="S60" s="397"/>
      <c r="T60" s="415" t="s">
        <v>92</v>
      </c>
      <c r="U60" s="417" t="s">
        <v>93</v>
      </c>
      <c r="V60" s="418"/>
      <c r="W60" s="418"/>
      <c r="X60" s="419"/>
      <c r="Y60" s="31"/>
      <c r="Z60" s="270" t="s">
        <v>65</v>
      </c>
      <c r="AA60" s="271"/>
      <c r="AB60" s="271"/>
      <c r="AC60" s="301"/>
      <c r="AD60" s="342" t="s">
        <v>66</v>
      </c>
      <c r="AE60" s="343"/>
      <c r="AF60" s="343"/>
      <c r="AG60" s="343" t="s">
        <v>67</v>
      </c>
      <c r="AH60" s="343"/>
      <c r="AI60" s="343"/>
      <c r="AJ60" s="343" t="s">
        <v>68</v>
      </c>
      <c r="AK60" s="343"/>
      <c r="AL60" s="343"/>
      <c r="AM60" s="32"/>
      <c r="AN60" s="32"/>
      <c r="AO60" s="33"/>
    </row>
    <row r="61" spans="1:50" ht="9.9499999999999993" customHeight="1" x14ac:dyDescent="0.15">
      <c r="A61" s="410"/>
      <c r="B61" s="413"/>
      <c r="C61" s="413"/>
      <c r="D61" s="413"/>
      <c r="E61" s="413"/>
      <c r="F61" s="413"/>
      <c r="G61" s="413"/>
      <c r="H61" s="413"/>
      <c r="I61" s="413"/>
      <c r="J61" s="414"/>
      <c r="K61" s="313"/>
      <c r="L61" s="314"/>
      <c r="M61" s="315"/>
      <c r="N61" s="313"/>
      <c r="O61" s="315"/>
      <c r="P61" s="313"/>
      <c r="Q61" s="314"/>
      <c r="R61" s="314"/>
      <c r="S61" s="315"/>
      <c r="T61" s="416"/>
      <c r="U61" s="420"/>
      <c r="V61" s="421"/>
      <c r="W61" s="421"/>
      <c r="X61" s="422"/>
      <c r="Y61" s="31"/>
      <c r="Z61" s="302"/>
      <c r="AA61" s="303"/>
      <c r="AB61" s="303"/>
      <c r="AC61" s="304"/>
      <c r="AD61" s="344"/>
      <c r="AE61" s="345"/>
      <c r="AF61" s="345"/>
      <c r="AG61" s="345"/>
      <c r="AH61" s="345"/>
      <c r="AI61" s="345"/>
      <c r="AJ61" s="345"/>
      <c r="AK61" s="345"/>
      <c r="AL61" s="345"/>
      <c r="AM61" s="31"/>
      <c r="AN61" s="31"/>
      <c r="AO61" s="36"/>
    </row>
    <row r="62" spans="1:50" ht="9.9499999999999993" customHeight="1" x14ac:dyDescent="0.15">
      <c r="A62" s="398">
        <f>A15</f>
        <v>0</v>
      </c>
      <c r="B62" s="399"/>
      <c r="C62" s="399"/>
      <c r="D62" s="399"/>
      <c r="E62" s="399"/>
      <c r="F62" s="399"/>
      <c r="G62" s="399"/>
      <c r="H62" s="399"/>
      <c r="I62" s="399"/>
      <c r="J62" s="400"/>
      <c r="K62" s="401">
        <f>K15</f>
        <v>0</v>
      </c>
      <c r="L62" s="402"/>
      <c r="M62" s="403"/>
      <c r="N62" s="404">
        <f>N15</f>
        <v>0</v>
      </c>
      <c r="O62" s="405"/>
      <c r="P62" s="406">
        <f>P15</f>
        <v>0</v>
      </c>
      <c r="Q62" s="407"/>
      <c r="R62" s="407"/>
      <c r="S62" s="408"/>
      <c r="T62" s="423" t="str">
        <f>T15</f>
        <v/>
      </c>
      <c r="U62" s="406">
        <f>U15</f>
        <v>0</v>
      </c>
      <c r="V62" s="407"/>
      <c r="W62" s="407"/>
      <c r="X62" s="408"/>
      <c r="Y62" s="31"/>
      <c r="Z62" s="272"/>
      <c r="AA62" s="273"/>
      <c r="AB62" s="273"/>
      <c r="AC62" s="305"/>
      <c r="AD62" s="346"/>
      <c r="AE62" s="347"/>
      <c r="AF62" s="347"/>
      <c r="AG62" s="347"/>
      <c r="AH62" s="347"/>
      <c r="AI62" s="347"/>
      <c r="AJ62" s="347"/>
      <c r="AK62" s="347"/>
      <c r="AL62" s="347"/>
      <c r="AM62" s="37"/>
      <c r="AN62" s="37"/>
      <c r="AO62" s="38"/>
    </row>
    <row r="63" spans="1:50" ht="9.9499999999999993" customHeight="1" x14ac:dyDescent="0.15">
      <c r="A63" s="357"/>
      <c r="B63" s="358"/>
      <c r="C63" s="358"/>
      <c r="D63" s="358"/>
      <c r="E63" s="358"/>
      <c r="F63" s="358"/>
      <c r="G63" s="358"/>
      <c r="H63" s="358"/>
      <c r="I63" s="358"/>
      <c r="J63" s="359"/>
      <c r="K63" s="363"/>
      <c r="L63" s="364"/>
      <c r="M63" s="365"/>
      <c r="N63" s="369"/>
      <c r="O63" s="370"/>
      <c r="P63" s="373"/>
      <c r="Q63" s="374"/>
      <c r="R63" s="374"/>
      <c r="S63" s="375"/>
      <c r="T63" s="424"/>
      <c r="U63" s="373"/>
      <c r="V63" s="374"/>
      <c r="W63" s="374"/>
      <c r="X63" s="375"/>
      <c r="Y63" s="31"/>
      <c r="Z63" s="270" t="s">
        <v>69</v>
      </c>
      <c r="AA63" s="271"/>
      <c r="AB63" s="271"/>
      <c r="AC63" s="301"/>
      <c r="AD63" s="342" t="s">
        <v>70</v>
      </c>
      <c r="AE63" s="343"/>
      <c r="AF63" s="343"/>
      <c r="AG63" s="343"/>
      <c r="AH63" s="343"/>
      <c r="AI63" s="348" t="s">
        <v>91</v>
      </c>
      <c r="AJ63" s="348"/>
      <c r="AK63" s="348"/>
      <c r="AL63" s="348"/>
      <c r="AM63" s="348"/>
      <c r="AN63" s="348"/>
      <c r="AO63" s="349"/>
    </row>
    <row r="64" spans="1:50" ht="9.9499999999999993" customHeight="1" x14ac:dyDescent="0.15">
      <c r="A64" s="357">
        <f t="shared" ref="A64" si="20">A17</f>
        <v>0</v>
      </c>
      <c r="B64" s="358"/>
      <c r="C64" s="358"/>
      <c r="D64" s="358"/>
      <c r="E64" s="358"/>
      <c r="F64" s="358"/>
      <c r="G64" s="358"/>
      <c r="H64" s="358"/>
      <c r="I64" s="358"/>
      <c r="J64" s="359"/>
      <c r="K64" s="363">
        <f t="shared" ref="K64" si="21">K17</f>
        <v>0</v>
      </c>
      <c r="L64" s="364"/>
      <c r="M64" s="365"/>
      <c r="N64" s="369">
        <f t="shared" ref="N64" si="22">N17</f>
        <v>0</v>
      </c>
      <c r="O64" s="370"/>
      <c r="P64" s="373">
        <f t="shared" ref="P64" si="23">P17</f>
        <v>0</v>
      </c>
      <c r="Q64" s="374"/>
      <c r="R64" s="374"/>
      <c r="S64" s="375"/>
      <c r="T64" s="379" t="str">
        <f t="shared" ref="T64:U64" si="24">T17</f>
        <v/>
      </c>
      <c r="U64" s="373">
        <f t="shared" si="24"/>
        <v>0</v>
      </c>
      <c r="V64" s="374"/>
      <c r="W64" s="374"/>
      <c r="X64" s="375"/>
      <c r="Y64" s="31"/>
      <c r="Z64" s="302"/>
      <c r="AA64" s="303"/>
      <c r="AB64" s="303"/>
      <c r="AC64" s="304"/>
      <c r="AD64" s="344"/>
      <c r="AE64" s="345"/>
      <c r="AF64" s="345"/>
      <c r="AG64" s="345"/>
      <c r="AH64" s="345"/>
      <c r="AI64" s="350"/>
      <c r="AJ64" s="350"/>
      <c r="AK64" s="350"/>
      <c r="AL64" s="350"/>
      <c r="AM64" s="350"/>
      <c r="AN64" s="350"/>
      <c r="AO64" s="351"/>
    </row>
    <row r="65" spans="1:41" ht="9.9499999999999993" customHeight="1" x14ac:dyDescent="0.15">
      <c r="A65" s="357"/>
      <c r="B65" s="358"/>
      <c r="C65" s="358"/>
      <c r="D65" s="358"/>
      <c r="E65" s="358"/>
      <c r="F65" s="358"/>
      <c r="G65" s="358"/>
      <c r="H65" s="358"/>
      <c r="I65" s="358"/>
      <c r="J65" s="359"/>
      <c r="K65" s="363"/>
      <c r="L65" s="364"/>
      <c r="M65" s="365"/>
      <c r="N65" s="369"/>
      <c r="O65" s="370"/>
      <c r="P65" s="373"/>
      <c r="Q65" s="374"/>
      <c r="R65" s="374"/>
      <c r="S65" s="375"/>
      <c r="T65" s="379"/>
      <c r="U65" s="373"/>
      <c r="V65" s="374"/>
      <c r="W65" s="374"/>
      <c r="X65" s="375"/>
      <c r="Y65" s="31"/>
      <c r="Z65" s="272"/>
      <c r="AA65" s="273"/>
      <c r="AB65" s="273"/>
      <c r="AC65" s="305"/>
      <c r="AD65" s="346"/>
      <c r="AE65" s="347"/>
      <c r="AF65" s="347"/>
      <c r="AG65" s="347"/>
      <c r="AH65" s="347"/>
      <c r="AI65" s="352"/>
      <c r="AJ65" s="352"/>
      <c r="AK65" s="352"/>
      <c r="AL65" s="352"/>
      <c r="AM65" s="352"/>
      <c r="AN65" s="352"/>
      <c r="AO65" s="353"/>
    </row>
    <row r="66" spans="1:41" ht="9.9499999999999993" customHeight="1" x14ac:dyDescent="0.15">
      <c r="A66" s="357">
        <f t="shared" ref="A66" si="25">A19</f>
        <v>0</v>
      </c>
      <c r="B66" s="358"/>
      <c r="C66" s="358"/>
      <c r="D66" s="358"/>
      <c r="E66" s="358"/>
      <c r="F66" s="358"/>
      <c r="G66" s="358"/>
      <c r="H66" s="358"/>
      <c r="I66" s="358"/>
      <c r="J66" s="359"/>
      <c r="K66" s="363">
        <f t="shared" ref="K66" si="26">K19</f>
        <v>0</v>
      </c>
      <c r="L66" s="364"/>
      <c r="M66" s="365"/>
      <c r="N66" s="369">
        <f t="shared" ref="N66" si="27">N19</f>
        <v>0</v>
      </c>
      <c r="O66" s="370"/>
      <c r="P66" s="373">
        <f t="shared" ref="P66" si="28">P19</f>
        <v>0</v>
      </c>
      <c r="Q66" s="374"/>
      <c r="R66" s="374"/>
      <c r="S66" s="375"/>
      <c r="T66" s="379" t="str">
        <f t="shared" ref="T66:U66" si="29">T19</f>
        <v/>
      </c>
      <c r="U66" s="373">
        <f t="shared" si="29"/>
        <v>0</v>
      </c>
      <c r="V66" s="374"/>
      <c r="W66" s="374"/>
      <c r="X66" s="375"/>
      <c r="Y66" s="31"/>
      <c r="Z66" s="270" t="s">
        <v>71</v>
      </c>
      <c r="AA66" s="271"/>
      <c r="AB66" s="271"/>
      <c r="AC66" s="301"/>
      <c r="AD66" s="270" t="s">
        <v>72</v>
      </c>
      <c r="AE66" s="271"/>
      <c r="AF66" s="271"/>
      <c r="AG66" s="271"/>
      <c r="AH66" s="271" t="s">
        <v>73</v>
      </c>
      <c r="AI66" s="271" t="s">
        <v>74</v>
      </c>
      <c r="AJ66" s="271"/>
      <c r="AK66" s="271"/>
      <c r="AL66" s="271"/>
      <c r="AM66" s="271" t="s">
        <v>73</v>
      </c>
      <c r="AN66" s="32"/>
      <c r="AO66" s="33"/>
    </row>
    <row r="67" spans="1:41" ht="9.9499999999999993" customHeight="1" x14ac:dyDescent="0.15">
      <c r="A67" s="357"/>
      <c r="B67" s="358"/>
      <c r="C67" s="358"/>
      <c r="D67" s="358"/>
      <c r="E67" s="358"/>
      <c r="F67" s="358"/>
      <c r="G67" s="358"/>
      <c r="H67" s="358"/>
      <c r="I67" s="358"/>
      <c r="J67" s="359"/>
      <c r="K67" s="363"/>
      <c r="L67" s="364"/>
      <c r="M67" s="365"/>
      <c r="N67" s="369"/>
      <c r="O67" s="370"/>
      <c r="P67" s="373"/>
      <c r="Q67" s="374"/>
      <c r="R67" s="374"/>
      <c r="S67" s="375"/>
      <c r="T67" s="379"/>
      <c r="U67" s="373"/>
      <c r="V67" s="374"/>
      <c r="W67" s="374"/>
      <c r="X67" s="375"/>
      <c r="Y67" s="31"/>
      <c r="Z67" s="302"/>
      <c r="AA67" s="303"/>
      <c r="AB67" s="303"/>
      <c r="AC67" s="304"/>
      <c r="AD67" s="302"/>
      <c r="AE67" s="303"/>
      <c r="AF67" s="303"/>
      <c r="AG67" s="303"/>
      <c r="AH67" s="303"/>
      <c r="AI67" s="303"/>
      <c r="AJ67" s="303"/>
      <c r="AK67" s="303"/>
      <c r="AL67" s="303"/>
      <c r="AM67" s="303"/>
      <c r="AN67" s="31"/>
      <c r="AO67" s="36"/>
    </row>
    <row r="68" spans="1:41" ht="9.9499999999999993" customHeight="1" x14ac:dyDescent="0.15">
      <c r="A68" s="357">
        <f t="shared" ref="A68" si="30">A21</f>
        <v>0</v>
      </c>
      <c r="B68" s="358"/>
      <c r="C68" s="358"/>
      <c r="D68" s="358"/>
      <c r="E68" s="358"/>
      <c r="F68" s="358"/>
      <c r="G68" s="358"/>
      <c r="H68" s="358"/>
      <c r="I68" s="358"/>
      <c r="J68" s="359"/>
      <c r="K68" s="363">
        <f t="shared" ref="K68" si="31">K21</f>
        <v>0</v>
      </c>
      <c r="L68" s="364"/>
      <c r="M68" s="365"/>
      <c r="N68" s="369">
        <f t="shared" ref="N68" si="32">N21</f>
        <v>0</v>
      </c>
      <c r="O68" s="370"/>
      <c r="P68" s="373">
        <f t="shared" ref="P68" si="33">P21</f>
        <v>0</v>
      </c>
      <c r="Q68" s="374"/>
      <c r="R68" s="374"/>
      <c r="S68" s="375"/>
      <c r="T68" s="379" t="str">
        <f t="shared" ref="T68:U68" si="34">T21</f>
        <v/>
      </c>
      <c r="U68" s="373">
        <f t="shared" si="34"/>
        <v>0</v>
      </c>
      <c r="V68" s="374"/>
      <c r="W68" s="374"/>
      <c r="X68" s="375"/>
      <c r="Y68" s="31"/>
      <c r="Z68" s="272"/>
      <c r="AA68" s="273"/>
      <c r="AB68" s="273"/>
      <c r="AC68" s="305"/>
      <c r="AD68" s="272"/>
      <c r="AE68" s="273"/>
      <c r="AF68" s="273"/>
      <c r="AG68" s="273"/>
      <c r="AH68" s="273"/>
      <c r="AI68" s="273"/>
      <c r="AJ68" s="273"/>
      <c r="AK68" s="273"/>
      <c r="AL68" s="273"/>
      <c r="AM68" s="273"/>
      <c r="AN68" s="37"/>
      <c r="AO68" s="38"/>
    </row>
    <row r="69" spans="1:41" ht="9.9499999999999993" customHeight="1" x14ac:dyDescent="0.15">
      <c r="A69" s="357"/>
      <c r="B69" s="358"/>
      <c r="C69" s="358"/>
      <c r="D69" s="358"/>
      <c r="E69" s="358"/>
      <c r="F69" s="358"/>
      <c r="G69" s="358"/>
      <c r="H69" s="358"/>
      <c r="I69" s="358"/>
      <c r="J69" s="359"/>
      <c r="K69" s="363"/>
      <c r="L69" s="364"/>
      <c r="M69" s="365"/>
      <c r="N69" s="369"/>
      <c r="O69" s="370"/>
      <c r="P69" s="373"/>
      <c r="Q69" s="374"/>
      <c r="R69" s="374"/>
      <c r="S69" s="375"/>
      <c r="T69" s="379"/>
      <c r="U69" s="373"/>
      <c r="V69" s="374"/>
      <c r="W69" s="374"/>
      <c r="X69" s="375"/>
      <c r="Y69" s="31"/>
      <c r="Z69" s="270" t="s">
        <v>75</v>
      </c>
      <c r="AA69" s="271"/>
      <c r="AB69" s="271"/>
      <c r="AC69" s="301"/>
      <c r="AD69" s="270"/>
      <c r="AE69" s="271"/>
      <c r="AF69" s="354" t="s">
        <v>81</v>
      </c>
      <c r="AG69" s="354"/>
      <c r="AH69" s="354"/>
      <c r="AI69" s="271" t="s">
        <v>82</v>
      </c>
      <c r="AJ69" s="271"/>
      <c r="AK69" s="32"/>
      <c r="AL69" s="32"/>
      <c r="AM69" s="32"/>
      <c r="AN69" s="32"/>
      <c r="AO69" s="33"/>
    </row>
    <row r="70" spans="1:41" ht="9.9499999999999993" customHeight="1" x14ac:dyDescent="0.15">
      <c r="A70" s="357">
        <f t="shared" ref="A70" si="35">A23</f>
        <v>0</v>
      </c>
      <c r="B70" s="358"/>
      <c r="C70" s="358"/>
      <c r="D70" s="358"/>
      <c r="E70" s="358"/>
      <c r="F70" s="358"/>
      <c r="G70" s="358"/>
      <c r="H70" s="358"/>
      <c r="I70" s="358"/>
      <c r="J70" s="359"/>
      <c r="K70" s="363">
        <f t="shared" ref="K70" si="36">K23</f>
        <v>0</v>
      </c>
      <c r="L70" s="364"/>
      <c r="M70" s="365"/>
      <c r="N70" s="369">
        <f t="shared" ref="N70" si="37">N23</f>
        <v>0</v>
      </c>
      <c r="O70" s="370"/>
      <c r="P70" s="373">
        <f t="shared" ref="P70" si="38">P23</f>
        <v>0</v>
      </c>
      <c r="Q70" s="374"/>
      <c r="R70" s="374"/>
      <c r="S70" s="375"/>
      <c r="T70" s="379" t="str">
        <f t="shared" ref="T70:U70" si="39">T23</f>
        <v/>
      </c>
      <c r="U70" s="373">
        <f t="shared" si="39"/>
        <v>0</v>
      </c>
      <c r="V70" s="374"/>
      <c r="W70" s="374"/>
      <c r="X70" s="375"/>
      <c r="Y70" s="31"/>
      <c r="Z70" s="302"/>
      <c r="AA70" s="303"/>
      <c r="AB70" s="303"/>
      <c r="AC70" s="304"/>
      <c r="AD70" s="302"/>
      <c r="AE70" s="303"/>
      <c r="AF70" s="355"/>
      <c r="AG70" s="355"/>
      <c r="AH70" s="355"/>
      <c r="AI70" s="303"/>
      <c r="AJ70" s="303"/>
      <c r="AK70" s="31"/>
      <c r="AL70" s="31"/>
      <c r="AM70" s="31"/>
      <c r="AN70" s="31"/>
      <c r="AO70" s="36"/>
    </row>
    <row r="71" spans="1:41" ht="9.9499999999999993" customHeight="1" x14ac:dyDescent="0.15">
      <c r="A71" s="357"/>
      <c r="B71" s="358"/>
      <c r="C71" s="358"/>
      <c r="D71" s="358"/>
      <c r="E71" s="358"/>
      <c r="F71" s="358"/>
      <c r="G71" s="358"/>
      <c r="H71" s="358"/>
      <c r="I71" s="358"/>
      <c r="J71" s="359"/>
      <c r="K71" s="363"/>
      <c r="L71" s="364"/>
      <c r="M71" s="365"/>
      <c r="N71" s="369"/>
      <c r="O71" s="370"/>
      <c r="P71" s="373"/>
      <c r="Q71" s="374"/>
      <c r="R71" s="374"/>
      <c r="S71" s="375"/>
      <c r="T71" s="379"/>
      <c r="U71" s="373"/>
      <c r="V71" s="374"/>
      <c r="W71" s="374"/>
      <c r="X71" s="375"/>
      <c r="Y71" s="31"/>
      <c r="Z71" s="272"/>
      <c r="AA71" s="273"/>
      <c r="AB71" s="273"/>
      <c r="AC71" s="305"/>
      <c r="AD71" s="272"/>
      <c r="AE71" s="273"/>
      <c r="AF71" s="356"/>
      <c r="AG71" s="356"/>
      <c r="AH71" s="356"/>
      <c r="AI71" s="273"/>
      <c r="AJ71" s="273"/>
      <c r="AK71" s="37"/>
      <c r="AL71" s="37"/>
      <c r="AM71" s="37"/>
      <c r="AN71" s="37"/>
      <c r="AO71" s="38"/>
    </row>
    <row r="72" spans="1:41" ht="9.9499999999999993" customHeight="1" x14ac:dyDescent="0.15">
      <c r="A72" s="357">
        <f t="shared" ref="A72" si="40">A25</f>
        <v>0</v>
      </c>
      <c r="B72" s="358"/>
      <c r="C72" s="358"/>
      <c r="D72" s="358"/>
      <c r="E72" s="358"/>
      <c r="F72" s="358"/>
      <c r="G72" s="358"/>
      <c r="H72" s="358"/>
      <c r="I72" s="358"/>
      <c r="J72" s="359"/>
      <c r="K72" s="363">
        <f t="shared" ref="K72" si="41">K25</f>
        <v>0</v>
      </c>
      <c r="L72" s="364"/>
      <c r="M72" s="365"/>
      <c r="N72" s="369">
        <f t="shared" ref="N72" si="42">N25</f>
        <v>0</v>
      </c>
      <c r="O72" s="370"/>
      <c r="P72" s="373">
        <f t="shared" ref="P72" si="43">P25</f>
        <v>0</v>
      </c>
      <c r="Q72" s="374"/>
      <c r="R72" s="374"/>
      <c r="S72" s="375"/>
      <c r="T72" s="379" t="str">
        <f t="shared" ref="T72:U72" si="44">T25</f>
        <v/>
      </c>
      <c r="U72" s="373">
        <f t="shared" si="44"/>
        <v>0</v>
      </c>
      <c r="V72" s="374"/>
      <c r="W72" s="374"/>
      <c r="X72" s="375"/>
      <c r="Y72" s="31"/>
      <c r="Z72" s="270" t="s">
        <v>76</v>
      </c>
      <c r="AA72" s="271"/>
      <c r="AB72" s="271"/>
      <c r="AC72" s="301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3"/>
    </row>
    <row r="73" spans="1:41" ht="9.9499999999999993" customHeight="1" x14ac:dyDescent="0.15">
      <c r="A73" s="357"/>
      <c r="B73" s="358"/>
      <c r="C73" s="358"/>
      <c r="D73" s="358"/>
      <c r="E73" s="358"/>
      <c r="F73" s="358"/>
      <c r="G73" s="358"/>
      <c r="H73" s="358"/>
      <c r="I73" s="358"/>
      <c r="J73" s="359"/>
      <c r="K73" s="363"/>
      <c r="L73" s="364"/>
      <c r="M73" s="365"/>
      <c r="N73" s="369"/>
      <c r="O73" s="370"/>
      <c r="P73" s="376"/>
      <c r="Q73" s="377"/>
      <c r="R73" s="377"/>
      <c r="S73" s="378"/>
      <c r="T73" s="379"/>
      <c r="U73" s="373"/>
      <c r="V73" s="374"/>
      <c r="W73" s="374"/>
      <c r="X73" s="375"/>
      <c r="Y73" s="31"/>
      <c r="Z73" s="302"/>
      <c r="AA73" s="303"/>
      <c r="AB73" s="303"/>
      <c r="AC73" s="304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6"/>
    </row>
    <row r="74" spans="1:41" ht="9.9499999999999993" customHeight="1" x14ac:dyDescent="0.15">
      <c r="A74" s="357">
        <f t="shared" ref="A74" si="45">A27</f>
        <v>0</v>
      </c>
      <c r="B74" s="358"/>
      <c r="C74" s="358"/>
      <c r="D74" s="358"/>
      <c r="E74" s="358"/>
      <c r="F74" s="358"/>
      <c r="G74" s="358"/>
      <c r="H74" s="358"/>
      <c r="I74" s="358"/>
      <c r="J74" s="359"/>
      <c r="K74" s="363">
        <f t="shared" ref="K74" si="46">K27</f>
        <v>0</v>
      </c>
      <c r="L74" s="364"/>
      <c r="M74" s="365"/>
      <c r="N74" s="369">
        <f t="shared" ref="N74" si="47">N27</f>
        <v>0</v>
      </c>
      <c r="O74" s="370"/>
      <c r="P74" s="373">
        <f t="shared" ref="P74" si="48">P27</f>
        <v>0</v>
      </c>
      <c r="Q74" s="374"/>
      <c r="R74" s="374"/>
      <c r="S74" s="375"/>
      <c r="T74" s="379" t="str">
        <f t="shared" ref="T74:U74" si="49">T27</f>
        <v/>
      </c>
      <c r="U74" s="373">
        <f t="shared" si="49"/>
        <v>0</v>
      </c>
      <c r="V74" s="374"/>
      <c r="W74" s="374"/>
      <c r="X74" s="375"/>
      <c r="Y74" s="31"/>
      <c r="Z74" s="302"/>
      <c r="AA74" s="303"/>
      <c r="AB74" s="303"/>
      <c r="AC74" s="304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6"/>
    </row>
    <row r="75" spans="1:41" ht="9.9499999999999993" customHeight="1" x14ac:dyDescent="0.15">
      <c r="A75" s="357"/>
      <c r="B75" s="358"/>
      <c r="C75" s="358"/>
      <c r="D75" s="358"/>
      <c r="E75" s="358"/>
      <c r="F75" s="358"/>
      <c r="G75" s="358"/>
      <c r="H75" s="358"/>
      <c r="I75" s="358"/>
      <c r="J75" s="359"/>
      <c r="K75" s="363"/>
      <c r="L75" s="364"/>
      <c r="M75" s="365"/>
      <c r="N75" s="369"/>
      <c r="O75" s="370"/>
      <c r="P75" s="373"/>
      <c r="Q75" s="374"/>
      <c r="R75" s="374"/>
      <c r="S75" s="375"/>
      <c r="T75" s="379"/>
      <c r="U75" s="373"/>
      <c r="V75" s="374"/>
      <c r="W75" s="374"/>
      <c r="X75" s="375"/>
      <c r="Y75" s="31"/>
      <c r="Z75" s="302"/>
      <c r="AA75" s="303"/>
      <c r="AB75" s="303"/>
      <c r="AC75" s="304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6"/>
    </row>
    <row r="76" spans="1:41" ht="9.9499999999999993" customHeight="1" x14ac:dyDescent="0.15">
      <c r="A76" s="357">
        <f t="shared" ref="A76" si="50">A29</f>
        <v>0</v>
      </c>
      <c r="B76" s="358"/>
      <c r="C76" s="358"/>
      <c r="D76" s="358"/>
      <c r="E76" s="358"/>
      <c r="F76" s="358"/>
      <c r="G76" s="358"/>
      <c r="H76" s="358"/>
      <c r="I76" s="358"/>
      <c r="J76" s="359"/>
      <c r="K76" s="363">
        <f t="shared" ref="K76" si="51">K29</f>
        <v>0</v>
      </c>
      <c r="L76" s="364"/>
      <c r="M76" s="365"/>
      <c r="N76" s="369">
        <f t="shared" ref="N76" si="52">N29</f>
        <v>0</v>
      </c>
      <c r="O76" s="370"/>
      <c r="P76" s="373">
        <f t="shared" ref="P76" si="53">P29</f>
        <v>0</v>
      </c>
      <c r="Q76" s="374"/>
      <c r="R76" s="374"/>
      <c r="S76" s="375"/>
      <c r="T76" s="379" t="str">
        <f t="shared" ref="T76:U76" si="54">T29</f>
        <v/>
      </c>
      <c r="U76" s="373">
        <f t="shared" si="54"/>
        <v>0</v>
      </c>
      <c r="V76" s="374"/>
      <c r="W76" s="374"/>
      <c r="X76" s="375"/>
      <c r="Y76" s="31"/>
      <c r="Z76" s="302"/>
      <c r="AA76" s="303"/>
      <c r="AB76" s="303"/>
      <c r="AC76" s="304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6"/>
    </row>
    <row r="77" spans="1:41" ht="9.9499999999999993" customHeight="1" x14ac:dyDescent="0.15">
      <c r="A77" s="357"/>
      <c r="B77" s="358"/>
      <c r="C77" s="358"/>
      <c r="D77" s="358"/>
      <c r="E77" s="358"/>
      <c r="F77" s="358"/>
      <c r="G77" s="358"/>
      <c r="H77" s="358"/>
      <c r="I77" s="358"/>
      <c r="J77" s="359"/>
      <c r="K77" s="363"/>
      <c r="L77" s="364"/>
      <c r="M77" s="365"/>
      <c r="N77" s="369"/>
      <c r="O77" s="370"/>
      <c r="P77" s="373"/>
      <c r="Q77" s="374"/>
      <c r="R77" s="374"/>
      <c r="S77" s="375"/>
      <c r="T77" s="379"/>
      <c r="U77" s="373"/>
      <c r="V77" s="374"/>
      <c r="W77" s="374"/>
      <c r="X77" s="375"/>
      <c r="Y77" s="31"/>
      <c r="Z77" s="302"/>
      <c r="AA77" s="303"/>
      <c r="AB77" s="303"/>
      <c r="AC77" s="304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6"/>
    </row>
    <row r="78" spans="1:41" ht="9.9499999999999993" customHeight="1" x14ac:dyDescent="0.15">
      <c r="A78" s="357">
        <f t="shared" ref="A78" si="55">A31</f>
        <v>0</v>
      </c>
      <c r="B78" s="358"/>
      <c r="C78" s="358"/>
      <c r="D78" s="358"/>
      <c r="E78" s="358"/>
      <c r="F78" s="358"/>
      <c r="G78" s="358"/>
      <c r="H78" s="358"/>
      <c r="I78" s="358"/>
      <c r="J78" s="359"/>
      <c r="K78" s="363">
        <f t="shared" ref="K78" si="56">K31</f>
        <v>0</v>
      </c>
      <c r="L78" s="364"/>
      <c r="M78" s="365"/>
      <c r="N78" s="369">
        <f t="shared" ref="N78" si="57">N31</f>
        <v>0</v>
      </c>
      <c r="O78" s="370"/>
      <c r="P78" s="373">
        <f t="shared" ref="P78" si="58">P31</f>
        <v>0</v>
      </c>
      <c r="Q78" s="374"/>
      <c r="R78" s="374"/>
      <c r="S78" s="375"/>
      <c r="T78" s="379" t="str">
        <f t="shared" ref="T78:U78" si="59">T31</f>
        <v/>
      </c>
      <c r="U78" s="373">
        <f t="shared" si="59"/>
        <v>0</v>
      </c>
      <c r="V78" s="374"/>
      <c r="W78" s="374"/>
      <c r="X78" s="375"/>
      <c r="Y78" s="31"/>
      <c r="Z78" s="302"/>
      <c r="AA78" s="303"/>
      <c r="AB78" s="303"/>
      <c r="AC78" s="304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6"/>
    </row>
    <row r="79" spans="1:41" ht="9.9499999999999993" customHeight="1" x14ac:dyDescent="0.15">
      <c r="A79" s="357"/>
      <c r="B79" s="358"/>
      <c r="C79" s="358"/>
      <c r="D79" s="358"/>
      <c r="E79" s="358"/>
      <c r="F79" s="358"/>
      <c r="G79" s="358"/>
      <c r="H79" s="358"/>
      <c r="I79" s="358"/>
      <c r="J79" s="359"/>
      <c r="K79" s="363"/>
      <c r="L79" s="364"/>
      <c r="M79" s="365"/>
      <c r="N79" s="369"/>
      <c r="O79" s="370"/>
      <c r="P79" s="373"/>
      <c r="Q79" s="374"/>
      <c r="R79" s="374"/>
      <c r="S79" s="375"/>
      <c r="T79" s="379"/>
      <c r="U79" s="373"/>
      <c r="V79" s="374"/>
      <c r="W79" s="374"/>
      <c r="X79" s="375"/>
      <c r="Y79" s="31"/>
      <c r="Z79" s="302"/>
      <c r="AA79" s="303"/>
      <c r="AB79" s="303"/>
      <c r="AC79" s="304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6"/>
    </row>
    <row r="80" spans="1:41" ht="9.9499999999999993" customHeight="1" x14ac:dyDescent="0.15">
      <c r="A80" s="357">
        <f t="shared" ref="A80" si="60">A33</f>
        <v>0</v>
      </c>
      <c r="B80" s="358"/>
      <c r="C80" s="358"/>
      <c r="D80" s="358"/>
      <c r="E80" s="358"/>
      <c r="F80" s="358"/>
      <c r="G80" s="358"/>
      <c r="H80" s="358"/>
      <c r="I80" s="358"/>
      <c r="J80" s="359"/>
      <c r="K80" s="363">
        <f t="shared" ref="K80" si="61">K33</f>
        <v>0</v>
      </c>
      <c r="L80" s="364"/>
      <c r="M80" s="365"/>
      <c r="N80" s="369">
        <f t="shared" ref="N80" si="62">N33</f>
        <v>0</v>
      </c>
      <c r="O80" s="370"/>
      <c r="P80" s="373">
        <f t="shared" ref="P80" si="63">P33</f>
        <v>0</v>
      </c>
      <c r="Q80" s="374"/>
      <c r="R80" s="374"/>
      <c r="S80" s="375"/>
      <c r="T80" s="379" t="str">
        <f t="shared" ref="T80:U80" si="64">T33</f>
        <v/>
      </c>
      <c r="U80" s="373">
        <f t="shared" si="64"/>
        <v>0</v>
      </c>
      <c r="V80" s="374"/>
      <c r="W80" s="374"/>
      <c r="X80" s="375"/>
      <c r="Y80" s="31"/>
      <c r="Z80" s="302"/>
      <c r="AA80" s="303"/>
      <c r="AB80" s="303"/>
      <c r="AC80" s="304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6"/>
    </row>
    <row r="81" spans="1:41" ht="9.9499999999999993" customHeight="1" thickBot="1" x14ac:dyDescent="0.2">
      <c r="A81" s="360"/>
      <c r="B81" s="361"/>
      <c r="C81" s="361"/>
      <c r="D81" s="361"/>
      <c r="E81" s="361"/>
      <c r="F81" s="361"/>
      <c r="G81" s="361"/>
      <c r="H81" s="361"/>
      <c r="I81" s="361"/>
      <c r="J81" s="362"/>
      <c r="K81" s="366"/>
      <c r="L81" s="367"/>
      <c r="M81" s="368"/>
      <c r="N81" s="371"/>
      <c r="O81" s="372"/>
      <c r="P81" s="376"/>
      <c r="Q81" s="377"/>
      <c r="R81" s="377"/>
      <c r="S81" s="378"/>
      <c r="T81" s="380"/>
      <c r="U81" s="381"/>
      <c r="V81" s="382"/>
      <c r="W81" s="382"/>
      <c r="X81" s="383"/>
      <c r="Y81" s="31"/>
      <c r="Z81" s="302"/>
      <c r="AA81" s="303"/>
      <c r="AB81" s="303"/>
      <c r="AC81" s="304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6"/>
    </row>
    <row r="82" spans="1:41" ht="9.9499999999999993" customHeight="1" thickTop="1" x14ac:dyDescent="0.1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40"/>
      <c r="P82" s="310" t="s">
        <v>103</v>
      </c>
      <c r="Q82" s="311"/>
      <c r="R82" s="311"/>
      <c r="S82" s="311"/>
      <c r="T82" s="312"/>
      <c r="U82" s="274">
        <f>U35</f>
        <v>0</v>
      </c>
      <c r="V82" s="275"/>
      <c r="W82" s="275"/>
      <c r="X82" s="276"/>
      <c r="Y82" s="31"/>
      <c r="Z82" s="302"/>
      <c r="AA82" s="303"/>
      <c r="AB82" s="303"/>
      <c r="AC82" s="304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6"/>
    </row>
    <row r="83" spans="1:41" ht="9.9499999999999993" customHeight="1" x14ac:dyDescent="0.15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2"/>
      <c r="P83" s="313"/>
      <c r="Q83" s="314"/>
      <c r="R83" s="314"/>
      <c r="S83" s="314"/>
      <c r="T83" s="315"/>
      <c r="U83" s="277"/>
      <c r="V83" s="278"/>
      <c r="W83" s="278"/>
      <c r="X83" s="279"/>
      <c r="Y83" s="31"/>
      <c r="Z83" s="302"/>
      <c r="AA83" s="303"/>
      <c r="AB83" s="303"/>
      <c r="AC83" s="304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6"/>
    </row>
    <row r="84" spans="1:41" ht="9.9499999999999993" customHeigh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43"/>
      <c r="L84" s="43"/>
      <c r="M84" s="43"/>
      <c r="N84" s="44"/>
      <c r="O84" s="44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02"/>
      <c r="AA84" s="303"/>
      <c r="AB84" s="303"/>
      <c r="AC84" s="304"/>
      <c r="AD84" s="45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7"/>
    </row>
    <row r="85" spans="1:41" ht="9.9499999999999993" customHeight="1" x14ac:dyDescent="0.15">
      <c r="A85" s="263" t="str">
        <f ca="1">A38</f>
        <v/>
      </c>
      <c r="B85" s="263"/>
      <c r="C85" s="263"/>
      <c r="D85" s="263"/>
      <c r="E85" s="263"/>
      <c r="F85" s="263"/>
      <c r="G85" s="263"/>
      <c r="H85" s="264"/>
      <c r="I85" s="389" t="s">
        <v>96</v>
      </c>
      <c r="J85" s="390"/>
      <c r="K85" s="390"/>
      <c r="L85" s="391"/>
      <c r="M85" s="270" t="s">
        <v>93</v>
      </c>
      <c r="N85" s="271"/>
      <c r="O85" s="271"/>
      <c r="P85" s="301"/>
      <c r="Q85" s="270" t="s">
        <v>64</v>
      </c>
      <c r="R85" s="271"/>
      <c r="S85" s="271"/>
      <c r="T85" s="301"/>
      <c r="U85" s="270" t="s">
        <v>95</v>
      </c>
      <c r="V85" s="271"/>
      <c r="W85" s="271"/>
      <c r="X85" s="301"/>
      <c r="Y85" s="31"/>
      <c r="Z85" s="302"/>
      <c r="AA85" s="303"/>
      <c r="AB85" s="303"/>
      <c r="AC85" s="304"/>
      <c r="AD85" s="45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7"/>
    </row>
    <row r="86" spans="1:41" ht="9.9499999999999993" customHeight="1" x14ac:dyDescent="0.15">
      <c r="A86" s="263"/>
      <c r="B86" s="263"/>
      <c r="C86" s="263"/>
      <c r="D86" s="263"/>
      <c r="E86" s="263"/>
      <c r="F86" s="263"/>
      <c r="G86" s="263"/>
      <c r="H86" s="264"/>
      <c r="I86" s="392"/>
      <c r="J86" s="393"/>
      <c r="K86" s="393"/>
      <c r="L86" s="394"/>
      <c r="M86" s="272"/>
      <c r="N86" s="273"/>
      <c r="O86" s="273"/>
      <c r="P86" s="305"/>
      <c r="Q86" s="272"/>
      <c r="R86" s="273"/>
      <c r="S86" s="273"/>
      <c r="T86" s="305"/>
      <c r="U86" s="272"/>
      <c r="V86" s="273"/>
      <c r="W86" s="273"/>
      <c r="X86" s="305"/>
      <c r="Y86" s="31"/>
      <c r="Z86" s="272"/>
      <c r="AA86" s="273"/>
      <c r="AB86" s="273"/>
      <c r="AC86" s="305"/>
      <c r="AD86" s="48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5"/>
    </row>
    <row r="87" spans="1:41" ht="9.9499999999999993" customHeight="1" x14ac:dyDescent="0.15">
      <c r="A87" s="263" t="str">
        <f ca="1">A40</f>
        <v/>
      </c>
      <c r="B87" s="263"/>
      <c r="C87" s="263"/>
      <c r="D87" s="263"/>
      <c r="E87" s="263"/>
      <c r="F87" s="263"/>
      <c r="G87" s="263"/>
      <c r="H87" s="264"/>
      <c r="I87" s="286">
        <v>0.1</v>
      </c>
      <c r="J87" s="287"/>
      <c r="K87" s="49"/>
      <c r="L87" s="30"/>
      <c r="M87" s="290">
        <f>M40</f>
        <v>0</v>
      </c>
      <c r="N87" s="291"/>
      <c r="O87" s="291"/>
      <c r="P87" s="292"/>
      <c r="Q87" s="290">
        <f t="shared" ref="Q87" si="65">Q40</f>
        <v>0</v>
      </c>
      <c r="R87" s="291"/>
      <c r="S87" s="291"/>
      <c r="T87" s="292"/>
      <c r="U87" s="290">
        <f t="shared" ref="U87" si="66">U40</f>
        <v>0</v>
      </c>
      <c r="V87" s="291"/>
      <c r="W87" s="291"/>
      <c r="X87" s="292"/>
      <c r="Y87" s="31"/>
      <c r="Z87" s="299" t="s">
        <v>77</v>
      </c>
      <c r="AA87" s="299"/>
      <c r="AB87" s="299"/>
      <c r="AC87" s="299"/>
      <c r="AD87" s="299"/>
      <c r="AE87" s="299"/>
      <c r="AF87" s="299"/>
      <c r="AG87" s="299"/>
      <c r="AH87" s="299"/>
      <c r="AI87" s="299"/>
      <c r="AJ87" s="299"/>
      <c r="AK87" s="299" t="s">
        <v>100</v>
      </c>
      <c r="AL87" s="299"/>
      <c r="AM87" s="299"/>
      <c r="AN87" s="299"/>
      <c r="AO87" s="299"/>
    </row>
    <row r="88" spans="1:41" ht="9.9499999999999993" customHeight="1" x14ac:dyDescent="0.15">
      <c r="A88" s="263"/>
      <c r="B88" s="263"/>
      <c r="C88" s="263"/>
      <c r="D88" s="263"/>
      <c r="E88" s="263"/>
      <c r="F88" s="263"/>
      <c r="G88" s="263"/>
      <c r="H88" s="264"/>
      <c r="I88" s="288"/>
      <c r="J88" s="289"/>
      <c r="K88" s="51"/>
      <c r="L88" s="35"/>
      <c r="M88" s="277"/>
      <c r="N88" s="278"/>
      <c r="O88" s="278"/>
      <c r="P88" s="279"/>
      <c r="Q88" s="277"/>
      <c r="R88" s="278"/>
      <c r="S88" s="278"/>
      <c r="T88" s="279"/>
      <c r="U88" s="277"/>
      <c r="V88" s="278"/>
      <c r="W88" s="278"/>
      <c r="X88" s="279"/>
      <c r="Y88" s="31"/>
      <c r="Z88" s="300"/>
      <c r="AA88" s="300"/>
      <c r="AB88" s="300"/>
      <c r="AC88" s="300"/>
      <c r="AD88" s="300"/>
      <c r="AE88" s="300"/>
      <c r="AF88" s="300"/>
      <c r="AG88" s="300"/>
      <c r="AH88" s="300"/>
      <c r="AI88" s="300"/>
      <c r="AJ88" s="300"/>
      <c r="AK88" s="300"/>
      <c r="AL88" s="300"/>
      <c r="AM88" s="300"/>
      <c r="AN88" s="300"/>
      <c r="AO88" s="300"/>
    </row>
    <row r="89" spans="1:41" ht="9.9499999999999993" customHeight="1" x14ac:dyDescent="0.15">
      <c r="A89" s="263" t="str">
        <f>A42</f>
        <v/>
      </c>
      <c r="B89" s="263"/>
      <c r="C89" s="263"/>
      <c r="D89" s="263"/>
      <c r="E89" s="263"/>
      <c r="F89" s="263"/>
      <c r="G89" s="263"/>
      <c r="H89" s="264"/>
      <c r="I89" s="286">
        <v>0.08</v>
      </c>
      <c r="J89" s="287"/>
      <c r="K89" s="266" t="s">
        <v>97</v>
      </c>
      <c r="L89" s="267"/>
      <c r="M89" s="290">
        <f t="shared" ref="M89" si="67">M42</f>
        <v>0</v>
      </c>
      <c r="N89" s="291"/>
      <c r="O89" s="291"/>
      <c r="P89" s="292"/>
      <c r="Q89" s="290">
        <f t="shared" ref="Q89" si="68">Q42</f>
        <v>0</v>
      </c>
      <c r="R89" s="291"/>
      <c r="S89" s="291"/>
      <c r="T89" s="292"/>
      <c r="U89" s="290">
        <f t="shared" ref="U89" si="69">U42</f>
        <v>0</v>
      </c>
      <c r="V89" s="291"/>
      <c r="W89" s="291"/>
      <c r="X89" s="292"/>
      <c r="Y89" s="31"/>
      <c r="Z89" s="5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52"/>
      <c r="AL89" s="32"/>
      <c r="AM89" s="32"/>
      <c r="AN89" s="32"/>
      <c r="AO89" s="33"/>
    </row>
    <row r="90" spans="1:41" ht="9.9499999999999993" customHeight="1" x14ac:dyDescent="0.15">
      <c r="A90" s="263"/>
      <c r="B90" s="263"/>
      <c r="C90" s="263"/>
      <c r="D90" s="263"/>
      <c r="E90" s="263"/>
      <c r="F90" s="263"/>
      <c r="G90" s="263"/>
      <c r="H90" s="264"/>
      <c r="I90" s="288"/>
      <c r="J90" s="289"/>
      <c r="K90" s="268"/>
      <c r="L90" s="269"/>
      <c r="M90" s="296"/>
      <c r="N90" s="297"/>
      <c r="O90" s="297"/>
      <c r="P90" s="298"/>
      <c r="Q90" s="296"/>
      <c r="R90" s="297"/>
      <c r="S90" s="297"/>
      <c r="T90" s="298"/>
      <c r="U90" s="296"/>
      <c r="V90" s="297"/>
      <c r="W90" s="297"/>
      <c r="X90" s="298"/>
      <c r="Y90" s="31"/>
      <c r="Z90" s="53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53"/>
      <c r="AL90" s="31"/>
      <c r="AM90" s="31"/>
      <c r="AN90" s="31"/>
      <c r="AO90" s="36"/>
    </row>
    <row r="91" spans="1:41" ht="9.9499999999999993" customHeight="1" x14ac:dyDescent="0.15">
      <c r="A91" s="41"/>
      <c r="B91" s="120"/>
      <c r="C91" s="120"/>
      <c r="D91" s="120"/>
      <c r="E91" s="120"/>
      <c r="F91" s="120"/>
      <c r="G91" s="120"/>
      <c r="H91" s="121"/>
      <c r="I91" s="270" t="s">
        <v>102</v>
      </c>
      <c r="J91" s="271"/>
      <c r="K91" s="266" t="s">
        <v>101</v>
      </c>
      <c r="L91" s="267"/>
      <c r="M91" s="290">
        <f t="shared" ref="M91" si="70">M44</f>
        <v>0</v>
      </c>
      <c r="N91" s="291"/>
      <c r="O91" s="291"/>
      <c r="P91" s="292"/>
      <c r="Q91" s="290">
        <f t="shared" ref="Q91" si="71">Q44</f>
        <v>0</v>
      </c>
      <c r="R91" s="291"/>
      <c r="S91" s="291"/>
      <c r="T91" s="292"/>
      <c r="U91" s="290">
        <f t="shared" ref="U91" si="72">U44</f>
        <v>0</v>
      </c>
      <c r="V91" s="291"/>
      <c r="W91" s="291"/>
      <c r="X91" s="292"/>
      <c r="Y91" s="31"/>
      <c r="Z91" s="53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53"/>
      <c r="AL91" s="31"/>
      <c r="AM91" s="31"/>
      <c r="AN91" s="31"/>
      <c r="AO91" s="36"/>
    </row>
    <row r="92" spans="1:41" ht="9.9499999999999993" customHeight="1" thickBot="1" x14ac:dyDescent="0.2">
      <c r="A92" s="41"/>
      <c r="B92" s="120"/>
      <c r="C92" s="120"/>
      <c r="D92" s="120"/>
      <c r="E92" s="120"/>
      <c r="F92" s="120"/>
      <c r="G92" s="120"/>
      <c r="H92" s="121"/>
      <c r="I92" s="272"/>
      <c r="J92" s="273"/>
      <c r="K92" s="268"/>
      <c r="L92" s="269"/>
      <c r="M92" s="293"/>
      <c r="N92" s="294"/>
      <c r="O92" s="294"/>
      <c r="P92" s="295"/>
      <c r="Q92" s="293"/>
      <c r="R92" s="294"/>
      <c r="S92" s="294"/>
      <c r="T92" s="295"/>
      <c r="U92" s="296"/>
      <c r="V92" s="297"/>
      <c r="W92" s="297"/>
      <c r="X92" s="298"/>
      <c r="Y92" s="31"/>
      <c r="Z92" s="53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53"/>
      <c r="AL92" s="31"/>
      <c r="AM92" s="31"/>
      <c r="AN92" s="31"/>
      <c r="AO92" s="36"/>
    </row>
    <row r="93" spans="1:41" ht="9.9499999999999993" customHeight="1" thickTop="1" x14ac:dyDescent="0.15">
      <c r="A93" s="7"/>
      <c r="B93" s="7"/>
      <c r="C93" s="7"/>
      <c r="D93" s="7"/>
      <c r="E93" s="7"/>
      <c r="F93" s="7"/>
      <c r="G93" s="7"/>
      <c r="H93" s="7"/>
      <c r="I93" s="54"/>
      <c r="J93" s="54"/>
      <c r="K93" s="54"/>
      <c r="L93" s="55"/>
      <c r="M93" s="274">
        <f t="shared" ref="M93" si="73">M46</f>
        <v>0</v>
      </c>
      <c r="N93" s="275"/>
      <c r="O93" s="275"/>
      <c r="P93" s="276"/>
      <c r="Q93" s="274">
        <f t="shared" ref="Q93" si="74">Q46</f>
        <v>0</v>
      </c>
      <c r="R93" s="275"/>
      <c r="S93" s="275"/>
      <c r="T93" s="275"/>
      <c r="U93" s="280">
        <f t="shared" ref="U93" si="75">U46</f>
        <v>0</v>
      </c>
      <c r="V93" s="281"/>
      <c r="W93" s="281"/>
      <c r="X93" s="282"/>
      <c r="Y93" s="31"/>
      <c r="Z93" s="53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53"/>
      <c r="AL93" s="31"/>
      <c r="AM93" s="31"/>
      <c r="AN93" s="31"/>
      <c r="AO93" s="36"/>
    </row>
    <row r="94" spans="1:41" ht="9.9499999999999993" customHeight="1" thickBot="1" x14ac:dyDescent="0.2">
      <c r="A94" s="31"/>
      <c r="B94" s="31"/>
      <c r="C94" s="31"/>
      <c r="D94" s="31"/>
      <c r="E94" s="31"/>
      <c r="F94" s="31"/>
      <c r="G94" s="31"/>
      <c r="H94" s="31"/>
      <c r="I94" s="56"/>
      <c r="J94" s="56"/>
      <c r="K94" s="56"/>
      <c r="L94" s="57"/>
      <c r="M94" s="277"/>
      <c r="N94" s="278"/>
      <c r="O94" s="278"/>
      <c r="P94" s="279"/>
      <c r="Q94" s="277"/>
      <c r="R94" s="278"/>
      <c r="S94" s="278"/>
      <c r="T94" s="278"/>
      <c r="U94" s="283"/>
      <c r="V94" s="284"/>
      <c r="W94" s="284"/>
      <c r="X94" s="285"/>
      <c r="Y94" s="31"/>
      <c r="Z94" s="58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58"/>
      <c r="AL94" s="37"/>
      <c r="AM94" s="37"/>
      <c r="AN94" s="37"/>
      <c r="AO94" s="38"/>
    </row>
  </sheetData>
  <sheetProtection algorithmName="SHA-512" hashValue="Ste71PIsGHfBiCGyknpo1SrW/COawd+pNHRtplqNtZAIKJTSH4REFZEu194nqcGJft7+DxIrP9ap/lPaq7XR9w==" saltValue="rHwPd2Ly/SpdEDGHOGFPoQ==" spinCount="100000" sheet="1" formatCells="0"/>
  <mergeCells count="246">
    <mergeCell ref="I91:J92"/>
    <mergeCell ref="K91:L92"/>
    <mergeCell ref="M91:P92"/>
    <mergeCell ref="Q91:T92"/>
    <mergeCell ref="U91:X92"/>
    <mergeCell ref="M93:P94"/>
    <mergeCell ref="Q93:T94"/>
    <mergeCell ref="U93:X94"/>
    <mergeCell ref="I85:L86"/>
    <mergeCell ref="M85:P86"/>
    <mergeCell ref="Q85:T86"/>
    <mergeCell ref="U85:X86"/>
    <mergeCell ref="I87:J88"/>
    <mergeCell ref="M87:P88"/>
    <mergeCell ref="Q87:T88"/>
    <mergeCell ref="U87:X88"/>
    <mergeCell ref="I89:J90"/>
    <mergeCell ref="K89:L90"/>
    <mergeCell ref="M89:P90"/>
    <mergeCell ref="Q89:T90"/>
    <mergeCell ref="U89:X90"/>
    <mergeCell ref="U64:X65"/>
    <mergeCell ref="T66:T67"/>
    <mergeCell ref="U66:X67"/>
    <mergeCell ref="A17:J18"/>
    <mergeCell ref="K17:M18"/>
    <mergeCell ref="N17:O18"/>
    <mergeCell ref="P17:S18"/>
    <mergeCell ref="F57:S58"/>
    <mergeCell ref="F56:J56"/>
    <mergeCell ref="L56:M56"/>
    <mergeCell ref="P31:S32"/>
    <mergeCell ref="N29:O30"/>
    <mergeCell ref="P29:S30"/>
    <mergeCell ref="A49:G49"/>
    <mergeCell ref="A51:AO51"/>
    <mergeCell ref="Z52:AD52"/>
    <mergeCell ref="AE52:AH52"/>
    <mergeCell ref="AD56:AN56"/>
    <mergeCell ref="A31:J32"/>
    <mergeCell ref="AJ49:AO49"/>
    <mergeCell ref="AE54:AN54"/>
    <mergeCell ref="B59:S59"/>
    <mergeCell ref="I40:J41"/>
    <mergeCell ref="U19:X20"/>
    <mergeCell ref="A56:E56"/>
    <mergeCell ref="AE7:AN7"/>
    <mergeCell ref="N13:O14"/>
    <mergeCell ref="P13:S14"/>
    <mergeCell ref="B12:S12"/>
    <mergeCell ref="AA10:AB10"/>
    <mergeCell ref="AA11:AB11"/>
    <mergeCell ref="AD11:AN11"/>
    <mergeCell ref="F9:J9"/>
    <mergeCell ref="L9:M9"/>
    <mergeCell ref="AD9:AN9"/>
    <mergeCell ref="AA9:AB9"/>
    <mergeCell ref="F10:S11"/>
    <mergeCell ref="AD10:AN10"/>
    <mergeCell ref="I38:L39"/>
    <mergeCell ref="M38:P39"/>
    <mergeCell ref="Q38:T39"/>
    <mergeCell ref="AA56:AB56"/>
    <mergeCell ref="P23:S24"/>
    <mergeCell ref="T25:T26"/>
    <mergeCell ref="U35:X36"/>
    <mergeCell ref="U44:X45"/>
    <mergeCell ref="K42:L43"/>
    <mergeCell ref="A29:J30"/>
    <mergeCell ref="A1:AO1"/>
    <mergeCell ref="A3:AO3"/>
    <mergeCell ref="A4:AO4"/>
    <mergeCell ref="Z5:AD5"/>
    <mergeCell ref="AE5:AH5"/>
    <mergeCell ref="A15:J16"/>
    <mergeCell ref="K15:M16"/>
    <mergeCell ref="N15:O16"/>
    <mergeCell ref="P15:S16"/>
    <mergeCell ref="A10:E11"/>
    <mergeCell ref="A2:G2"/>
    <mergeCell ref="A13:A14"/>
    <mergeCell ref="B13:J14"/>
    <mergeCell ref="A9:E9"/>
    <mergeCell ref="K13:M14"/>
    <mergeCell ref="T13:T14"/>
    <mergeCell ref="U13:X14"/>
    <mergeCell ref="U15:X16"/>
    <mergeCell ref="T15:T16"/>
    <mergeCell ref="AD57:AN57"/>
    <mergeCell ref="AD58:AN58"/>
    <mergeCell ref="A50:AO50"/>
    <mergeCell ref="AA57:AB57"/>
    <mergeCell ref="AA58:AB58"/>
    <mergeCell ref="A57:E58"/>
    <mergeCell ref="A64:J65"/>
    <mergeCell ref="K64:M65"/>
    <mergeCell ref="N64:O65"/>
    <mergeCell ref="P64:S65"/>
    <mergeCell ref="K60:M61"/>
    <mergeCell ref="N60:O61"/>
    <mergeCell ref="P60:S61"/>
    <mergeCell ref="A62:J63"/>
    <mergeCell ref="K62:M63"/>
    <mergeCell ref="N62:O63"/>
    <mergeCell ref="P62:S63"/>
    <mergeCell ref="A60:A61"/>
    <mergeCell ref="B60:J61"/>
    <mergeCell ref="T60:T61"/>
    <mergeCell ref="U60:X61"/>
    <mergeCell ref="T62:T63"/>
    <mergeCell ref="U62:X63"/>
    <mergeCell ref="T64:T65"/>
    <mergeCell ref="A66:J67"/>
    <mergeCell ref="K66:M67"/>
    <mergeCell ref="N66:O67"/>
    <mergeCell ref="P66:S67"/>
    <mergeCell ref="A68:J69"/>
    <mergeCell ref="K68:M69"/>
    <mergeCell ref="N68:O69"/>
    <mergeCell ref="P68:S69"/>
    <mergeCell ref="T68:T69"/>
    <mergeCell ref="U68:X69"/>
    <mergeCell ref="A70:J71"/>
    <mergeCell ref="K70:M71"/>
    <mergeCell ref="N70:O71"/>
    <mergeCell ref="P70:S71"/>
    <mergeCell ref="A72:J73"/>
    <mergeCell ref="K72:M73"/>
    <mergeCell ref="N72:O73"/>
    <mergeCell ref="P72:S73"/>
    <mergeCell ref="T70:T71"/>
    <mergeCell ref="U70:X71"/>
    <mergeCell ref="T72:T73"/>
    <mergeCell ref="U72:X73"/>
    <mergeCell ref="U74:X75"/>
    <mergeCell ref="T76:T77"/>
    <mergeCell ref="U76:X77"/>
    <mergeCell ref="A78:J79"/>
    <mergeCell ref="K78:M79"/>
    <mergeCell ref="N78:O79"/>
    <mergeCell ref="P78:S79"/>
    <mergeCell ref="T78:T79"/>
    <mergeCell ref="U78:X79"/>
    <mergeCell ref="A74:J75"/>
    <mergeCell ref="K74:M75"/>
    <mergeCell ref="N74:O75"/>
    <mergeCell ref="P74:S75"/>
    <mergeCell ref="A76:J77"/>
    <mergeCell ref="K76:M77"/>
    <mergeCell ref="N76:O77"/>
    <mergeCell ref="P76:S77"/>
    <mergeCell ref="T74:T75"/>
    <mergeCell ref="A80:J81"/>
    <mergeCell ref="K80:M81"/>
    <mergeCell ref="N80:O81"/>
    <mergeCell ref="P80:S81"/>
    <mergeCell ref="T80:T81"/>
    <mergeCell ref="U80:X81"/>
    <mergeCell ref="P82:T83"/>
    <mergeCell ref="U82:X83"/>
    <mergeCell ref="Z87:AJ88"/>
    <mergeCell ref="AG60:AI62"/>
    <mergeCell ref="AJ60:AL62"/>
    <mergeCell ref="Z72:AC86"/>
    <mergeCell ref="AF66:AG68"/>
    <mergeCell ref="AH66:AH68"/>
    <mergeCell ref="AI66:AJ68"/>
    <mergeCell ref="AK66:AL68"/>
    <mergeCell ref="AM66:AM68"/>
    <mergeCell ref="Z69:AC71"/>
    <mergeCell ref="AD69:AE71"/>
    <mergeCell ref="AF69:AH71"/>
    <mergeCell ref="AI69:AJ71"/>
    <mergeCell ref="K29:M30"/>
    <mergeCell ref="A33:J34"/>
    <mergeCell ref="K33:M34"/>
    <mergeCell ref="N33:O34"/>
    <mergeCell ref="P33:S34"/>
    <mergeCell ref="A27:J28"/>
    <mergeCell ref="A23:J24"/>
    <mergeCell ref="K23:M24"/>
    <mergeCell ref="N23:O24"/>
    <mergeCell ref="K31:M32"/>
    <mergeCell ref="N31:O32"/>
    <mergeCell ref="K19:M20"/>
    <mergeCell ref="N19:O20"/>
    <mergeCell ref="P19:S20"/>
    <mergeCell ref="A25:J26"/>
    <mergeCell ref="K25:M26"/>
    <mergeCell ref="N25:O26"/>
    <mergeCell ref="P25:S26"/>
    <mergeCell ref="K27:M28"/>
    <mergeCell ref="N27:O28"/>
    <mergeCell ref="P27:S28"/>
    <mergeCell ref="A21:J22"/>
    <mergeCell ref="K21:M22"/>
    <mergeCell ref="N21:O22"/>
    <mergeCell ref="P21:S22"/>
    <mergeCell ref="T17:T18"/>
    <mergeCell ref="U17:X18"/>
    <mergeCell ref="T19:T20"/>
    <mergeCell ref="U21:X22"/>
    <mergeCell ref="T23:T24"/>
    <mergeCell ref="U23:X24"/>
    <mergeCell ref="T21:T22"/>
    <mergeCell ref="A38:H39"/>
    <mergeCell ref="A40:H41"/>
    <mergeCell ref="U38:X39"/>
    <mergeCell ref="M40:P41"/>
    <mergeCell ref="Q40:T41"/>
    <mergeCell ref="U40:X41"/>
    <mergeCell ref="P35:T36"/>
    <mergeCell ref="U25:X26"/>
    <mergeCell ref="T27:T28"/>
    <mergeCell ref="U27:X28"/>
    <mergeCell ref="T29:T30"/>
    <mergeCell ref="U29:X30"/>
    <mergeCell ref="T31:T32"/>
    <mergeCell ref="U31:X32"/>
    <mergeCell ref="T33:T34"/>
    <mergeCell ref="U33:X34"/>
    <mergeCell ref="A19:J20"/>
    <mergeCell ref="A42:H43"/>
    <mergeCell ref="A85:H86"/>
    <mergeCell ref="A87:H88"/>
    <mergeCell ref="A89:H90"/>
    <mergeCell ref="A48:AO48"/>
    <mergeCell ref="K44:L45"/>
    <mergeCell ref="I44:J45"/>
    <mergeCell ref="M46:P47"/>
    <mergeCell ref="Q46:T47"/>
    <mergeCell ref="U46:X47"/>
    <mergeCell ref="I42:J43"/>
    <mergeCell ref="M44:P45"/>
    <mergeCell ref="Q44:T45"/>
    <mergeCell ref="M42:P43"/>
    <mergeCell ref="Q42:T43"/>
    <mergeCell ref="U42:X43"/>
    <mergeCell ref="AK87:AO88"/>
    <mergeCell ref="Z63:AC65"/>
    <mergeCell ref="AD63:AH65"/>
    <mergeCell ref="AI63:AO65"/>
    <mergeCell ref="Z66:AC68"/>
    <mergeCell ref="AD66:AE68"/>
    <mergeCell ref="Z60:AC62"/>
    <mergeCell ref="AD60:AF62"/>
  </mergeCells>
  <phoneticPr fontId="15"/>
  <conditionalFormatting sqref="T15:T34">
    <cfRule type="expression" dxfId="3" priority="3">
      <formula>AND(T15&lt;&gt;0,T15&lt;&gt;0)</formula>
    </cfRule>
    <cfRule type="expression" dxfId="2" priority="4">
      <formula>U15&lt;&gt;0</formula>
    </cfRule>
  </conditionalFormatting>
  <dataValidations count="5">
    <dataValidation imeMode="halfAlpha" operator="equal" allowBlank="1" showInputMessage="1" showErrorMessage="1" sqref="L9:M9 L56:M56" xr:uid="{00000000-0002-0000-0200-000000000000}"/>
    <dataValidation imeMode="halfAlpha" allowBlank="1" showInputMessage="1" showErrorMessage="1" sqref="P9:Q9 U80 AE5:AH5 F9:J9 Q15:S34 U29 P15:P35 U33 U31 U19 U35 U15 U21 U23 U25 U27 U17 K15:M34 K37:M37 AJ2 AL2 AN2 P56:Q56 AE54:AN54 AE52:AH52 U78 P82 U82 U62 K62:M81 K84:M84 P62:S81 U64 U66 U68 U70 U72 U74 U76 F56:J56" xr:uid="{00000000-0002-0000-0200-000001000000}"/>
    <dataValidation imeMode="hiragana" allowBlank="1" showInputMessage="1" showErrorMessage="1" sqref="AD9:AN11 I44 F10:S11 I40 I42 A37:J37 N62:O81 I38 I46 N37:O37 B15:J34 N15:O34 A15:A35 AD7 AD56:AN58 I91 F57:S58 I87 I89 A84:J84 A44:A45 I85 I93 N84:O84 B62:J81 AD54 A62:A82 A38 B44 A40 A42 A91:A92 A85 B91 A87 A89" xr:uid="{00000000-0002-0000-0200-000004000000}"/>
    <dataValidation type="list" allowBlank="1" showInputMessage="1" showErrorMessage="1" promptTitle="税率選択" prompt="消費税率を変更するときはプルダウンメニューから選択してください。" sqref="T15:T34" xr:uid="{3962A5C9-F4A3-4F45-9B40-FFB3D23E3A9E}">
      <formula1>"10%,8%,非課税"</formula1>
    </dataValidation>
    <dataValidation type="textLength" imeMode="halfAlpha" operator="equal" allowBlank="1" showInputMessage="1" showErrorMessage="1" sqref="AE7:AN7" xr:uid="{72AAFF89-034F-4648-A1E1-9D95B8A67D26}">
      <formula1>13</formula1>
    </dataValidation>
  </dataValidations>
  <printOptions horizontalCentered="1"/>
  <pageMargins left="0.39370078740157483" right="0.39370078740157483" top="0.59055118110236227" bottom="0.19685039370078741" header="0.19685039370078741" footer="0.19685039370078741"/>
  <pageSetup paperSize="9" scale="98" fitToHeight="0" orientation="landscape" blackAndWhite="1" r:id="rId1"/>
  <headerFooter>
    <oddFooter>&amp;R&amp;8S202309</oddFooter>
  </headerFooter>
  <rowBreaks count="1" manualBreakCount="1">
    <brk id="47" max="40" man="1"/>
  </rowBreaks>
  <ignoredErrors>
    <ignoredError sqref="U15 U17:X34" unlocked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4D6CB-7B5E-41EC-92EF-212A5A9043E2}">
  <sheetPr>
    <tabColor rgb="FFCCFFFF"/>
    <pageSetUpPr fitToPage="1"/>
  </sheetPr>
  <dimension ref="A1:AX94"/>
  <sheetViews>
    <sheetView showGridLines="0" showZeros="0" view="pageBreakPreview" zoomScaleNormal="100" zoomScaleSheetLayoutView="100" workbookViewId="0">
      <selection activeCell="AJ2" sqref="AJ2"/>
    </sheetView>
  </sheetViews>
  <sheetFormatPr defaultRowHeight="15.75" x14ac:dyDescent="0.15"/>
  <cols>
    <col min="1" max="18" width="3.625" style="1" customWidth="1"/>
    <col min="19" max="19" width="2.625" style="1" customWidth="1"/>
    <col min="20" max="20" width="4.625" style="1" customWidth="1"/>
    <col min="21" max="23" width="3.625" style="1" customWidth="1"/>
    <col min="24" max="24" width="4.625" style="1" customWidth="1"/>
    <col min="25" max="26" width="1.625" style="1" customWidth="1"/>
    <col min="27" max="29" width="2.625" style="1" customWidth="1"/>
    <col min="30" max="42" width="3.625" style="1" customWidth="1"/>
    <col min="43" max="43" width="12.625" style="1" hidden="1" customWidth="1"/>
    <col min="44" max="45" width="8.625" style="1" hidden="1" customWidth="1"/>
    <col min="46" max="46" width="3.625" style="1" hidden="1" customWidth="1"/>
    <col min="47" max="50" width="3.625" style="1" customWidth="1"/>
    <col min="51" max="16384" width="9" style="1"/>
  </cols>
  <sheetData>
    <row r="1" spans="1:46" ht="15" customHeight="1" x14ac:dyDescent="0.15">
      <c r="A1" s="265" t="s">
        <v>53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25"/>
      <c r="X1" s="425"/>
      <c r="Y1" s="425"/>
      <c r="Z1" s="425"/>
      <c r="AA1" s="425"/>
      <c r="AB1" s="425"/>
      <c r="AC1" s="425"/>
      <c r="AD1" s="425"/>
      <c r="AE1" s="425"/>
      <c r="AF1" s="425"/>
      <c r="AG1" s="425"/>
      <c r="AH1" s="425"/>
      <c r="AI1" s="425"/>
      <c r="AJ1" s="425"/>
      <c r="AK1" s="425"/>
      <c r="AL1" s="425"/>
      <c r="AM1" s="425"/>
      <c r="AN1" s="425"/>
      <c r="AO1" s="425"/>
      <c r="AS1" s="1" t="b">
        <f ca="1">IF(AND(U35&lt;&gt;0,OR(AS2=FALSE,AS3=FALSE)),FALSE,TRUE)</f>
        <v>1</v>
      </c>
      <c r="AT1" s="1" t="str">
        <f ca="1">IF(AS1=FALSE,"印刷する前にエラーのご確認をお願いします！","")</f>
        <v/>
      </c>
    </row>
    <row r="2" spans="1:46" ht="20.100000000000001" customHeight="1" x14ac:dyDescent="0.15">
      <c r="A2" s="438" t="s">
        <v>88</v>
      </c>
      <c r="B2" s="439"/>
      <c r="C2" s="439"/>
      <c r="D2" s="439"/>
      <c r="E2" s="439"/>
      <c r="F2" s="439"/>
      <c r="G2" s="440"/>
      <c r="H2" s="6"/>
      <c r="I2" s="56" t="str">
        <f ca="1">AT1</f>
        <v/>
      </c>
      <c r="J2" s="6"/>
      <c r="K2" s="6"/>
      <c r="L2" s="6"/>
      <c r="M2" s="6"/>
      <c r="N2" s="6"/>
      <c r="O2" s="6"/>
      <c r="P2" s="6"/>
      <c r="Q2" s="6"/>
      <c r="R2" s="6"/>
      <c r="S2" s="6"/>
      <c r="T2" s="7"/>
      <c r="U2" s="6"/>
      <c r="V2" s="6"/>
      <c r="W2" s="6"/>
      <c r="X2" s="6"/>
      <c r="Y2" s="6"/>
      <c r="Z2" s="6"/>
      <c r="AA2" s="6"/>
      <c r="AB2" s="6"/>
      <c r="AC2" s="6"/>
      <c r="AD2" s="7"/>
      <c r="AE2" s="7"/>
      <c r="AF2" s="7"/>
      <c r="AG2" s="7"/>
      <c r="AH2" s="8"/>
      <c r="AI2" s="7">
        <v>20</v>
      </c>
      <c r="AJ2" s="3">
        <v>23</v>
      </c>
      <c r="AK2" s="7" t="s">
        <v>106</v>
      </c>
      <c r="AL2" s="3">
        <v>10</v>
      </c>
      <c r="AM2" s="7" t="s">
        <v>81</v>
      </c>
      <c r="AN2" s="3">
        <v>31</v>
      </c>
      <c r="AO2" s="7" t="s">
        <v>104</v>
      </c>
      <c r="AP2" s="5"/>
      <c r="AQ2" s="60">
        <f>IF(AND(AJ2&lt;&gt;0,AL2&lt;&gt;0,AN2&lt;&gt;0),DATE(2000+AJ2,AL2,AN2),"日付入力確認")</f>
        <v>45230</v>
      </c>
      <c r="AR2" s="1" t="str">
        <f ca="1">CELL("type",AQ2)</f>
        <v>v</v>
      </c>
      <c r="AS2" s="1" t="b">
        <f ca="1">IF(AR2="v",TRUE,FALSE)</f>
        <v>1</v>
      </c>
      <c r="AT2" s="1" t="str">
        <f ca="1">IF(AS2=FALSE,"※日付入力エラー","")</f>
        <v/>
      </c>
    </row>
    <row r="3" spans="1:46" s="2" customFormat="1" ht="32.1" customHeight="1" x14ac:dyDescent="0.15">
      <c r="A3" s="386" t="s">
        <v>89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386"/>
      <c r="AK3" s="386"/>
      <c r="AL3" s="386"/>
      <c r="AM3" s="386"/>
      <c r="AN3" s="386"/>
      <c r="AO3" s="386"/>
      <c r="AQ3" s="61" t="s">
        <v>108</v>
      </c>
      <c r="AR3" s="59">
        <f>U35-M46</f>
        <v>0</v>
      </c>
      <c r="AS3" s="2" t="b">
        <f>IF(AR3=0,TRUE,FALSE)</f>
        <v>1</v>
      </c>
      <c r="AT3" s="2" t="str">
        <f>IF(AS3=FALSE,"※税率選択エラー","")</f>
        <v/>
      </c>
    </row>
    <row r="4" spans="1:46" ht="20.100000000000001" customHeight="1" x14ac:dyDescent="0.15">
      <c r="A4" s="426"/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6"/>
      <c r="AI4" s="426"/>
      <c r="AJ4" s="426"/>
      <c r="AK4" s="426"/>
      <c r="AL4" s="426"/>
      <c r="AM4" s="426"/>
      <c r="AN4" s="426"/>
      <c r="AO4" s="426"/>
      <c r="AQ4" s="1" t="s">
        <v>97</v>
      </c>
      <c r="AR4" s="62">
        <f>M42</f>
        <v>9259</v>
      </c>
      <c r="AS4" s="1" t="b">
        <f>IF(AR4&lt;&gt;0,TRUE,FALSE)</f>
        <v>1</v>
      </c>
      <c r="AT4" s="1" t="str">
        <f>IF(AS4=FALSE,"軽減税率選択","")</f>
        <v/>
      </c>
    </row>
    <row r="5" spans="1:46" ht="24.95" customHeight="1" x14ac:dyDescent="0.15">
      <c r="A5" s="9" t="s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7"/>
      <c r="U5" s="9"/>
      <c r="V5" s="9"/>
      <c r="W5" s="9"/>
      <c r="X5" s="9"/>
      <c r="Y5" s="9"/>
      <c r="Z5" s="389" t="s">
        <v>42</v>
      </c>
      <c r="AA5" s="390"/>
      <c r="AB5" s="390"/>
      <c r="AC5" s="390"/>
      <c r="AD5" s="391"/>
      <c r="AE5" s="130">
        <v>1234</v>
      </c>
      <c r="AF5" s="131"/>
      <c r="AG5" s="131"/>
      <c r="AH5" s="132"/>
      <c r="AI5" s="10"/>
      <c r="AJ5" s="11"/>
      <c r="AK5" s="11"/>
      <c r="AL5" s="11"/>
      <c r="AM5" s="11"/>
      <c r="AN5" s="11"/>
      <c r="AO5" s="11"/>
      <c r="AQ5" s="1" t="s">
        <v>101</v>
      </c>
      <c r="AR5" s="62">
        <f>M44</f>
        <v>0</v>
      </c>
      <c r="AS5" s="1" t="b">
        <f>IF(AR5&lt;&gt;0,TRUE,FALSE)</f>
        <v>0</v>
      </c>
      <c r="AT5" s="1" t="str">
        <f>IF(AS5=FALSE,"非課税選択","")</f>
        <v>非課税選択</v>
      </c>
    </row>
    <row r="6" spans="1:46" ht="9.9499999999999993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12"/>
      <c r="AA6" s="13"/>
      <c r="AB6" s="13"/>
      <c r="AC6" s="13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5"/>
    </row>
    <row r="7" spans="1:46" ht="24.95" customHeight="1" x14ac:dyDescent="0.15">
      <c r="A7" s="7"/>
      <c r="B7" s="16" t="s">
        <v>2</v>
      </c>
      <c r="C7" s="7"/>
      <c r="D7" s="7"/>
      <c r="E7" s="7"/>
      <c r="F7" s="7"/>
      <c r="G7" s="7"/>
      <c r="H7" s="7"/>
      <c r="I7" s="7"/>
      <c r="J7" s="7"/>
      <c r="K7" s="7"/>
      <c r="L7" s="9"/>
      <c r="M7" s="9"/>
      <c r="N7" s="9"/>
      <c r="O7" s="9"/>
      <c r="P7" s="9"/>
      <c r="Q7" s="9"/>
      <c r="R7" s="9"/>
      <c r="S7" s="9"/>
      <c r="T7" s="7"/>
      <c r="U7" s="7"/>
      <c r="V7" s="7"/>
      <c r="W7" s="7"/>
      <c r="X7" s="7"/>
      <c r="Y7" s="7"/>
      <c r="Z7" s="17"/>
      <c r="AA7" s="18" t="s">
        <v>98</v>
      </c>
      <c r="AB7" s="18"/>
      <c r="AC7" s="18"/>
      <c r="AD7" s="19" t="s">
        <v>99</v>
      </c>
      <c r="AE7" s="149" t="s">
        <v>111</v>
      </c>
      <c r="AF7" s="149"/>
      <c r="AG7" s="149"/>
      <c r="AH7" s="149"/>
      <c r="AI7" s="149"/>
      <c r="AJ7" s="149"/>
      <c r="AK7" s="149"/>
      <c r="AL7" s="149"/>
      <c r="AM7" s="149"/>
      <c r="AN7" s="149"/>
      <c r="AO7" s="20"/>
    </row>
    <row r="8" spans="1:46" ht="5.0999999999999996" customHeight="1" x14ac:dyDescent="0.15">
      <c r="A8" s="7"/>
      <c r="B8" s="1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17"/>
      <c r="AA8" s="18"/>
      <c r="AB8" s="18"/>
      <c r="AC8" s="18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21"/>
    </row>
    <row r="9" spans="1:46" ht="24.95" customHeight="1" x14ac:dyDescent="0.15">
      <c r="A9" s="441" t="s">
        <v>60</v>
      </c>
      <c r="B9" s="442"/>
      <c r="C9" s="442"/>
      <c r="D9" s="442"/>
      <c r="E9" s="443"/>
      <c r="F9" s="153" t="s">
        <v>124</v>
      </c>
      <c r="G9" s="154"/>
      <c r="H9" s="154"/>
      <c r="I9" s="154"/>
      <c r="J9" s="154"/>
      <c r="K9" s="22" t="s">
        <v>39</v>
      </c>
      <c r="L9" s="153" t="s">
        <v>83</v>
      </c>
      <c r="M9" s="155"/>
      <c r="N9" s="23"/>
      <c r="O9" s="24"/>
      <c r="P9" s="25"/>
      <c r="Q9" s="25"/>
      <c r="R9" s="24"/>
      <c r="S9" s="24"/>
      <c r="T9" s="7"/>
      <c r="U9" s="7"/>
      <c r="V9" s="7"/>
      <c r="W9" s="7"/>
      <c r="X9" s="7"/>
      <c r="Y9" s="7"/>
      <c r="Z9" s="26"/>
      <c r="AA9" s="387" t="s">
        <v>56</v>
      </c>
      <c r="AB9" s="387"/>
      <c r="AC9" s="7"/>
      <c r="AD9" s="146" t="s">
        <v>121</v>
      </c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20"/>
    </row>
    <row r="10" spans="1:46" ht="24.95" customHeight="1" x14ac:dyDescent="0.15">
      <c r="A10" s="389" t="s">
        <v>25</v>
      </c>
      <c r="B10" s="390"/>
      <c r="C10" s="390"/>
      <c r="D10" s="390"/>
      <c r="E10" s="391"/>
      <c r="F10" s="139" t="s">
        <v>125</v>
      </c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1"/>
      <c r="T10" s="7"/>
      <c r="U10" s="7"/>
      <c r="V10" s="7"/>
      <c r="W10" s="7"/>
      <c r="X10" s="7"/>
      <c r="Y10" s="7"/>
      <c r="Z10" s="26"/>
      <c r="AA10" s="387" t="s">
        <v>54</v>
      </c>
      <c r="AB10" s="387"/>
      <c r="AC10" s="7"/>
      <c r="AD10" s="146" t="s">
        <v>122</v>
      </c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27" t="s">
        <v>57</v>
      </c>
    </row>
    <row r="11" spans="1:46" ht="24.95" customHeight="1" x14ac:dyDescent="0.15">
      <c r="A11" s="392"/>
      <c r="B11" s="393"/>
      <c r="C11" s="393"/>
      <c r="D11" s="393"/>
      <c r="E11" s="394"/>
      <c r="F11" s="142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4"/>
      <c r="T11" s="7"/>
      <c r="U11" s="7"/>
      <c r="V11" s="7"/>
      <c r="W11" s="7"/>
      <c r="X11" s="7"/>
      <c r="Y11" s="7"/>
      <c r="Z11" s="23"/>
      <c r="AA11" s="388" t="s">
        <v>55</v>
      </c>
      <c r="AB11" s="388"/>
      <c r="AC11" s="24"/>
      <c r="AD11" s="148" t="s">
        <v>123</v>
      </c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28"/>
    </row>
    <row r="12" spans="1:46" ht="9.9499999999999993" customHeight="1" x14ac:dyDescent="0.15">
      <c r="A12" s="29"/>
      <c r="B12" s="446"/>
      <c r="C12" s="446"/>
      <c r="D12" s="446"/>
      <c r="E12" s="446"/>
      <c r="F12" s="446"/>
      <c r="G12" s="446"/>
      <c r="H12" s="446"/>
      <c r="I12" s="446"/>
      <c r="J12" s="446"/>
      <c r="K12" s="446"/>
      <c r="L12" s="446"/>
      <c r="M12" s="446"/>
      <c r="N12" s="446"/>
      <c r="O12" s="446"/>
      <c r="P12" s="446"/>
      <c r="Q12" s="446"/>
      <c r="R12" s="446"/>
      <c r="S12" s="446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</row>
    <row r="13" spans="1:46" ht="9.9499999999999993" customHeight="1" x14ac:dyDescent="0.15">
      <c r="A13" s="409"/>
      <c r="B13" s="411" t="s">
        <v>78</v>
      </c>
      <c r="C13" s="411"/>
      <c r="D13" s="411"/>
      <c r="E13" s="411"/>
      <c r="F13" s="411"/>
      <c r="G13" s="411"/>
      <c r="H13" s="411"/>
      <c r="I13" s="411"/>
      <c r="J13" s="412"/>
      <c r="K13" s="395" t="s">
        <v>61</v>
      </c>
      <c r="L13" s="396"/>
      <c r="M13" s="397"/>
      <c r="N13" s="395" t="s">
        <v>62</v>
      </c>
      <c r="O13" s="397"/>
      <c r="P13" s="395" t="s">
        <v>63</v>
      </c>
      <c r="Q13" s="396"/>
      <c r="R13" s="396"/>
      <c r="S13" s="397"/>
      <c r="T13" s="415" t="s">
        <v>92</v>
      </c>
      <c r="U13" s="417" t="s">
        <v>93</v>
      </c>
      <c r="V13" s="418"/>
      <c r="W13" s="418"/>
      <c r="X13" s="419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</row>
    <row r="14" spans="1:46" ht="9.9499999999999993" customHeight="1" x14ac:dyDescent="0.15">
      <c r="A14" s="410"/>
      <c r="B14" s="413"/>
      <c r="C14" s="413"/>
      <c r="D14" s="413"/>
      <c r="E14" s="413"/>
      <c r="F14" s="413"/>
      <c r="G14" s="413"/>
      <c r="H14" s="413"/>
      <c r="I14" s="413"/>
      <c r="J14" s="414"/>
      <c r="K14" s="313"/>
      <c r="L14" s="314"/>
      <c r="M14" s="315"/>
      <c r="N14" s="313"/>
      <c r="O14" s="315"/>
      <c r="P14" s="313"/>
      <c r="Q14" s="314"/>
      <c r="R14" s="314"/>
      <c r="S14" s="315"/>
      <c r="T14" s="416"/>
      <c r="U14" s="420"/>
      <c r="V14" s="421"/>
      <c r="W14" s="421"/>
      <c r="X14" s="422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</row>
    <row r="15" spans="1:46" ht="9.9499999999999993" customHeight="1" x14ac:dyDescent="0.15">
      <c r="A15" s="427" t="s">
        <v>126</v>
      </c>
      <c r="B15" s="428"/>
      <c r="C15" s="428"/>
      <c r="D15" s="428"/>
      <c r="E15" s="428"/>
      <c r="F15" s="428"/>
      <c r="G15" s="428"/>
      <c r="H15" s="428"/>
      <c r="I15" s="428"/>
      <c r="J15" s="429"/>
      <c r="K15" s="430">
        <v>24</v>
      </c>
      <c r="L15" s="431"/>
      <c r="M15" s="432"/>
      <c r="N15" s="433" t="s">
        <v>86</v>
      </c>
      <c r="O15" s="434"/>
      <c r="P15" s="435">
        <v>20000</v>
      </c>
      <c r="Q15" s="436"/>
      <c r="R15" s="436"/>
      <c r="S15" s="437"/>
      <c r="T15" s="444">
        <f t="shared" ref="T15:T17" si="0">IF(U15&lt;&gt;0,10%,"")</f>
        <v>0.1</v>
      </c>
      <c r="U15" s="435">
        <f>K15*P15</f>
        <v>480000</v>
      </c>
      <c r="V15" s="436"/>
      <c r="W15" s="436"/>
      <c r="X15" s="437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Q15" s="4"/>
    </row>
    <row r="16" spans="1:46" ht="9.9499999999999993" customHeight="1" x14ac:dyDescent="0.15">
      <c r="A16" s="320"/>
      <c r="B16" s="321"/>
      <c r="C16" s="321"/>
      <c r="D16" s="321"/>
      <c r="E16" s="321"/>
      <c r="F16" s="321"/>
      <c r="G16" s="321"/>
      <c r="H16" s="321"/>
      <c r="I16" s="321"/>
      <c r="J16" s="322"/>
      <c r="K16" s="323"/>
      <c r="L16" s="324"/>
      <c r="M16" s="325"/>
      <c r="N16" s="326"/>
      <c r="O16" s="327"/>
      <c r="P16" s="307"/>
      <c r="Q16" s="308"/>
      <c r="R16" s="308"/>
      <c r="S16" s="309"/>
      <c r="T16" s="445"/>
      <c r="U16" s="307"/>
      <c r="V16" s="308"/>
      <c r="W16" s="308"/>
      <c r="X16" s="309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</row>
    <row r="17" spans="1:41" ht="9.9499999999999993" customHeight="1" x14ac:dyDescent="0.15">
      <c r="A17" s="320" t="s">
        <v>87</v>
      </c>
      <c r="B17" s="321"/>
      <c r="C17" s="321"/>
      <c r="D17" s="321"/>
      <c r="E17" s="321"/>
      <c r="F17" s="321"/>
      <c r="G17" s="321"/>
      <c r="H17" s="321"/>
      <c r="I17" s="321"/>
      <c r="J17" s="322"/>
      <c r="K17" s="323">
        <v>15</v>
      </c>
      <c r="L17" s="324"/>
      <c r="M17" s="325"/>
      <c r="N17" s="326" t="s">
        <v>85</v>
      </c>
      <c r="O17" s="327"/>
      <c r="P17" s="307">
        <v>3000</v>
      </c>
      <c r="Q17" s="308"/>
      <c r="R17" s="308"/>
      <c r="S17" s="309"/>
      <c r="T17" s="306">
        <f t="shared" si="0"/>
        <v>0.1</v>
      </c>
      <c r="U17" s="307">
        <f t="shared" ref="U17" si="1">K17*P17</f>
        <v>45000</v>
      </c>
      <c r="V17" s="308"/>
      <c r="W17" s="308"/>
      <c r="X17" s="309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</row>
    <row r="18" spans="1:41" ht="9.9499999999999993" customHeight="1" x14ac:dyDescent="0.15">
      <c r="A18" s="320"/>
      <c r="B18" s="321"/>
      <c r="C18" s="321"/>
      <c r="D18" s="321"/>
      <c r="E18" s="321"/>
      <c r="F18" s="321"/>
      <c r="G18" s="321"/>
      <c r="H18" s="321"/>
      <c r="I18" s="321"/>
      <c r="J18" s="322"/>
      <c r="K18" s="323"/>
      <c r="L18" s="324"/>
      <c r="M18" s="325"/>
      <c r="N18" s="326"/>
      <c r="O18" s="327"/>
      <c r="P18" s="307"/>
      <c r="Q18" s="308"/>
      <c r="R18" s="308"/>
      <c r="S18" s="309"/>
      <c r="T18" s="306"/>
      <c r="U18" s="307"/>
      <c r="V18" s="308"/>
      <c r="W18" s="308"/>
      <c r="X18" s="309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</row>
    <row r="19" spans="1:41" ht="9.9499999999999993" customHeight="1" x14ac:dyDescent="0.15">
      <c r="A19" s="320" t="s">
        <v>127</v>
      </c>
      <c r="B19" s="321"/>
      <c r="C19" s="321"/>
      <c r="D19" s="321"/>
      <c r="E19" s="321"/>
      <c r="F19" s="321"/>
      <c r="G19" s="321"/>
      <c r="H19" s="321"/>
      <c r="I19" s="321"/>
      <c r="J19" s="322"/>
      <c r="K19" s="323">
        <v>1</v>
      </c>
      <c r="L19" s="324"/>
      <c r="M19" s="325"/>
      <c r="N19" s="326" t="s">
        <v>84</v>
      </c>
      <c r="O19" s="327"/>
      <c r="P19" s="307">
        <v>636</v>
      </c>
      <c r="Q19" s="308"/>
      <c r="R19" s="308"/>
      <c r="S19" s="309"/>
      <c r="T19" s="306">
        <f t="shared" ref="T19" si="2">IF(U19&lt;&gt;0,10%,"")</f>
        <v>0.1</v>
      </c>
      <c r="U19" s="307">
        <f t="shared" ref="U19" si="3">K19*P19</f>
        <v>636</v>
      </c>
      <c r="V19" s="308"/>
      <c r="W19" s="308"/>
      <c r="X19" s="309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</row>
    <row r="20" spans="1:41" ht="9.9499999999999993" customHeight="1" x14ac:dyDescent="0.15">
      <c r="A20" s="320"/>
      <c r="B20" s="321"/>
      <c r="C20" s="321"/>
      <c r="D20" s="321"/>
      <c r="E20" s="321"/>
      <c r="F20" s="321"/>
      <c r="G20" s="321"/>
      <c r="H20" s="321"/>
      <c r="I20" s="321"/>
      <c r="J20" s="322"/>
      <c r="K20" s="323"/>
      <c r="L20" s="324"/>
      <c r="M20" s="325"/>
      <c r="N20" s="326"/>
      <c r="O20" s="327"/>
      <c r="P20" s="307"/>
      <c r="Q20" s="308"/>
      <c r="R20" s="308"/>
      <c r="S20" s="309"/>
      <c r="T20" s="306"/>
      <c r="U20" s="307"/>
      <c r="V20" s="308"/>
      <c r="W20" s="308"/>
      <c r="X20" s="309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</row>
    <row r="21" spans="1:41" ht="9.9499999999999993" customHeight="1" x14ac:dyDescent="0.15">
      <c r="A21" s="320" t="s">
        <v>113</v>
      </c>
      <c r="B21" s="321"/>
      <c r="C21" s="321"/>
      <c r="D21" s="321"/>
      <c r="E21" s="321"/>
      <c r="F21" s="321"/>
      <c r="G21" s="321"/>
      <c r="H21" s="321"/>
      <c r="I21" s="321"/>
      <c r="J21" s="322"/>
      <c r="K21" s="323">
        <v>1</v>
      </c>
      <c r="L21" s="324"/>
      <c r="M21" s="325"/>
      <c r="N21" s="326" t="s">
        <v>84</v>
      </c>
      <c r="O21" s="327"/>
      <c r="P21" s="331">
        <v>9259</v>
      </c>
      <c r="Q21" s="332"/>
      <c r="R21" s="332"/>
      <c r="S21" s="333"/>
      <c r="T21" s="306">
        <v>0.08</v>
      </c>
      <c r="U21" s="307">
        <f t="shared" ref="U21" si="4">K21*P21</f>
        <v>9259</v>
      </c>
      <c r="V21" s="308"/>
      <c r="W21" s="308"/>
      <c r="X21" s="309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</row>
    <row r="22" spans="1:41" ht="9.9499999999999993" customHeight="1" x14ac:dyDescent="0.15">
      <c r="A22" s="320"/>
      <c r="B22" s="321"/>
      <c r="C22" s="321"/>
      <c r="D22" s="321"/>
      <c r="E22" s="321"/>
      <c r="F22" s="321"/>
      <c r="G22" s="321"/>
      <c r="H22" s="321"/>
      <c r="I22" s="321"/>
      <c r="J22" s="322"/>
      <c r="K22" s="323"/>
      <c r="L22" s="324"/>
      <c r="M22" s="325"/>
      <c r="N22" s="326"/>
      <c r="O22" s="327"/>
      <c r="P22" s="331"/>
      <c r="Q22" s="332"/>
      <c r="R22" s="332"/>
      <c r="S22" s="333"/>
      <c r="T22" s="306"/>
      <c r="U22" s="307"/>
      <c r="V22" s="308"/>
      <c r="W22" s="308"/>
      <c r="X22" s="309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</row>
    <row r="23" spans="1:41" ht="9.9499999999999993" customHeight="1" x14ac:dyDescent="0.15">
      <c r="A23" s="320"/>
      <c r="B23" s="321"/>
      <c r="C23" s="321"/>
      <c r="D23" s="321"/>
      <c r="E23" s="321"/>
      <c r="F23" s="321"/>
      <c r="G23" s="321"/>
      <c r="H23" s="321"/>
      <c r="I23" s="321"/>
      <c r="J23" s="322"/>
      <c r="K23" s="323"/>
      <c r="L23" s="324"/>
      <c r="M23" s="325"/>
      <c r="N23" s="326"/>
      <c r="O23" s="327"/>
      <c r="P23" s="331"/>
      <c r="Q23" s="332"/>
      <c r="R23" s="332"/>
      <c r="S23" s="333"/>
      <c r="T23" s="306" t="str">
        <f t="shared" ref="T23" si="5">IF(U23&lt;&gt;0,10%,"")</f>
        <v/>
      </c>
      <c r="U23" s="307">
        <f t="shared" ref="U23" si="6">K23*P23</f>
        <v>0</v>
      </c>
      <c r="V23" s="308"/>
      <c r="W23" s="308"/>
      <c r="X23" s="309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</row>
    <row r="24" spans="1:41" ht="9.9499999999999993" customHeight="1" x14ac:dyDescent="0.15">
      <c r="A24" s="320"/>
      <c r="B24" s="321"/>
      <c r="C24" s="321"/>
      <c r="D24" s="321"/>
      <c r="E24" s="321"/>
      <c r="F24" s="321"/>
      <c r="G24" s="321"/>
      <c r="H24" s="321"/>
      <c r="I24" s="321"/>
      <c r="J24" s="322"/>
      <c r="K24" s="323"/>
      <c r="L24" s="324"/>
      <c r="M24" s="325"/>
      <c r="N24" s="326"/>
      <c r="O24" s="327"/>
      <c r="P24" s="331"/>
      <c r="Q24" s="332"/>
      <c r="R24" s="332"/>
      <c r="S24" s="333"/>
      <c r="T24" s="306"/>
      <c r="U24" s="307"/>
      <c r="V24" s="308"/>
      <c r="W24" s="308"/>
      <c r="X24" s="309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</row>
    <row r="25" spans="1:41" ht="9.9499999999999993" customHeight="1" x14ac:dyDescent="0.15">
      <c r="A25" s="320"/>
      <c r="B25" s="321"/>
      <c r="C25" s="321"/>
      <c r="D25" s="321"/>
      <c r="E25" s="321"/>
      <c r="F25" s="321"/>
      <c r="G25" s="321"/>
      <c r="H25" s="321"/>
      <c r="I25" s="321"/>
      <c r="J25" s="322"/>
      <c r="K25" s="323"/>
      <c r="L25" s="324"/>
      <c r="M25" s="325"/>
      <c r="N25" s="326"/>
      <c r="O25" s="327"/>
      <c r="P25" s="307"/>
      <c r="Q25" s="308"/>
      <c r="R25" s="308"/>
      <c r="S25" s="309"/>
      <c r="T25" s="306" t="str">
        <f t="shared" ref="T25" si="7">IF(U25&lt;&gt;0,10%,"")</f>
        <v/>
      </c>
      <c r="U25" s="307">
        <f t="shared" ref="U25" si="8">K25*P25</f>
        <v>0</v>
      </c>
      <c r="V25" s="308"/>
      <c r="W25" s="308"/>
      <c r="X25" s="309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</row>
    <row r="26" spans="1:41" ht="9.9499999999999993" customHeight="1" x14ac:dyDescent="0.15">
      <c r="A26" s="320"/>
      <c r="B26" s="321"/>
      <c r="C26" s="321"/>
      <c r="D26" s="321"/>
      <c r="E26" s="321"/>
      <c r="F26" s="321"/>
      <c r="G26" s="321"/>
      <c r="H26" s="321"/>
      <c r="I26" s="321"/>
      <c r="J26" s="322"/>
      <c r="K26" s="323"/>
      <c r="L26" s="324"/>
      <c r="M26" s="325"/>
      <c r="N26" s="326"/>
      <c r="O26" s="327"/>
      <c r="P26" s="328"/>
      <c r="Q26" s="329"/>
      <c r="R26" s="329"/>
      <c r="S26" s="330"/>
      <c r="T26" s="306"/>
      <c r="U26" s="307"/>
      <c r="V26" s="308"/>
      <c r="W26" s="308"/>
      <c r="X26" s="309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</row>
    <row r="27" spans="1:41" ht="9.9499999999999993" customHeight="1" x14ac:dyDescent="0.15">
      <c r="A27" s="320"/>
      <c r="B27" s="321"/>
      <c r="C27" s="321"/>
      <c r="D27" s="321"/>
      <c r="E27" s="321"/>
      <c r="F27" s="321"/>
      <c r="G27" s="321"/>
      <c r="H27" s="321"/>
      <c r="I27" s="321"/>
      <c r="J27" s="322"/>
      <c r="K27" s="323"/>
      <c r="L27" s="324"/>
      <c r="M27" s="325"/>
      <c r="N27" s="326"/>
      <c r="O27" s="327"/>
      <c r="P27" s="307"/>
      <c r="Q27" s="308"/>
      <c r="R27" s="308"/>
      <c r="S27" s="309"/>
      <c r="T27" s="306" t="str">
        <f t="shared" ref="T27" si="9">IF(U27&lt;&gt;0,10%,"")</f>
        <v/>
      </c>
      <c r="U27" s="307">
        <f t="shared" ref="U27" si="10">K27*P27</f>
        <v>0</v>
      </c>
      <c r="V27" s="308"/>
      <c r="W27" s="308"/>
      <c r="X27" s="309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</row>
    <row r="28" spans="1:41" ht="9.9499999999999993" customHeight="1" x14ac:dyDescent="0.15">
      <c r="A28" s="320"/>
      <c r="B28" s="321"/>
      <c r="C28" s="321"/>
      <c r="D28" s="321"/>
      <c r="E28" s="321"/>
      <c r="F28" s="321"/>
      <c r="G28" s="321"/>
      <c r="H28" s="321"/>
      <c r="I28" s="321"/>
      <c r="J28" s="322"/>
      <c r="K28" s="323"/>
      <c r="L28" s="324"/>
      <c r="M28" s="325"/>
      <c r="N28" s="326"/>
      <c r="O28" s="327"/>
      <c r="P28" s="307"/>
      <c r="Q28" s="308"/>
      <c r="R28" s="308"/>
      <c r="S28" s="309"/>
      <c r="T28" s="306"/>
      <c r="U28" s="307"/>
      <c r="V28" s="308"/>
      <c r="W28" s="308"/>
      <c r="X28" s="309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</row>
    <row r="29" spans="1:41" ht="9.9499999999999993" customHeight="1" x14ac:dyDescent="0.15">
      <c r="A29" s="320"/>
      <c r="B29" s="321"/>
      <c r="C29" s="321"/>
      <c r="D29" s="321"/>
      <c r="E29" s="321"/>
      <c r="F29" s="321"/>
      <c r="G29" s="321"/>
      <c r="H29" s="321"/>
      <c r="I29" s="321"/>
      <c r="J29" s="322"/>
      <c r="K29" s="323"/>
      <c r="L29" s="324"/>
      <c r="M29" s="325"/>
      <c r="N29" s="326"/>
      <c r="O29" s="327"/>
      <c r="P29" s="331"/>
      <c r="Q29" s="332"/>
      <c r="R29" s="332"/>
      <c r="S29" s="333"/>
      <c r="T29" s="306" t="str">
        <f t="shared" ref="T29" si="11">IF(U29&lt;&gt;0,10%,"")</f>
        <v/>
      </c>
      <c r="U29" s="307">
        <f t="shared" ref="U29" si="12">K29*P29</f>
        <v>0</v>
      </c>
      <c r="V29" s="308"/>
      <c r="W29" s="308"/>
      <c r="X29" s="309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</row>
    <row r="30" spans="1:41" ht="9.9499999999999993" customHeight="1" x14ac:dyDescent="0.15">
      <c r="A30" s="320"/>
      <c r="B30" s="321"/>
      <c r="C30" s="321"/>
      <c r="D30" s="321"/>
      <c r="E30" s="321"/>
      <c r="F30" s="321"/>
      <c r="G30" s="321"/>
      <c r="H30" s="321"/>
      <c r="I30" s="321"/>
      <c r="J30" s="322"/>
      <c r="K30" s="323"/>
      <c r="L30" s="324"/>
      <c r="M30" s="325"/>
      <c r="N30" s="326"/>
      <c r="O30" s="327"/>
      <c r="P30" s="331"/>
      <c r="Q30" s="332"/>
      <c r="R30" s="332"/>
      <c r="S30" s="333"/>
      <c r="T30" s="306"/>
      <c r="U30" s="307"/>
      <c r="V30" s="308"/>
      <c r="W30" s="308"/>
      <c r="X30" s="309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</row>
    <row r="31" spans="1:41" ht="9.9499999999999993" customHeight="1" x14ac:dyDescent="0.15">
      <c r="A31" s="320"/>
      <c r="B31" s="321"/>
      <c r="C31" s="321"/>
      <c r="D31" s="321"/>
      <c r="E31" s="321"/>
      <c r="F31" s="321"/>
      <c r="G31" s="321"/>
      <c r="H31" s="321"/>
      <c r="I31" s="321"/>
      <c r="J31" s="322"/>
      <c r="K31" s="323"/>
      <c r="L31" s="324"/>
      <c r="M31" s="325"/>
      <c r="N31" s="326"/>
      <c r="O31" s="327"/>
      <c r="P31" s="331"/>
      <c r="Q31" s="332"/>
      <c r="R31" s="332"/>
      <c r="S31" s="333"/>
      <c r="T31" s="306" t="str">
        <f t="shared" ref="T31" si="13">IF(U31&lt;&gt;0,10%,"")</f>
        <v/>
      </c>
      <c r="U31" s="307">
        <f t="shared" ref="U31" si="14">K31*P31</f>
        <v>0</v>
      </c>
      <c r="V31" s="308"/>
      <c r="W31" s="308"/>
      <c r="X31" s="309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</row>
    <row r="32" spans="1:41" ht="9.9499999999999993" customHeight="1" x14ac:dyDescent="0.15">
      <c r="A32" s="320"/>
      <c r="B32" s="321"/>
      <c r="C32" s="321"/>
      <c r="D32" s="321"/>
      <c r="E32" s="321"/>
      <c r="F32" s="321"/>
      <c r="G32" s="321"/>
      <c r="H32" s="321"/>
      <c r="I32" s="321"/>
      <c r="J32" s="322"/>
      <c r="K32" s="323"/>
      <c r="L32" s="324"/>
      <c r="M32" s="325"/>
      <c r="N32" s="326"/>
      <c r="O32" s="327"/>
      <c r="P32" s="331"/>
      <c r="Q32" s="332"/>
      <c r="R32" s="332"/>
      <c r="S32" s="333"/>
      <c r="T32" s="306"/>
      <c r="U32" s="307"/>
      <c r="V32" s="308"/>
      <c r="W32" s="308"/>
      <c r="X32" s="309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</row>
    <row r="33" spans="1:41" ht="9.9499999999999993" customHeight="1" x14ac:dyDescent="0.15">
      <c r="A33" s="320"/>
      <c r="B33" s="321"/>
      <c r="C33" s="321"/>
      <c r="D33" s="321"/>
      <c r="E33" s="321"/>
      <c r="F33" s="321"/>
      <c r="G33" s="321"/>
      <c r="H33" s="321"/>
      <c r="I33" s="321"/>
      <c r="J33" s="322"/>
      <c r="K33" s="323"/>
      <c r="L33" s="324"/>
      <c r="M33" s="325"/>
      <c r="N33" s="326"/>
      <c r="O33" s="327"/>
      <c r="P33" s="307"/>
      <c r="Q33" s="308"/>
      <c r="R33" s="308"/>
      <c r="S33" s="309"/>
      <c r="T33" s="306" t="str">
        <f t="shared" ref="T33" si="15">IF(U33&lt;&gt;0,10%,"")</f>
        <v/>
      </c>
      <c r="U33" s="307">
        <f t="shared" ref="U33" si="16">K33*P33</f>
        <v>0</v>
      </c>
      <c r="V33" s="308"/>
      <c r="W33" s="308"/>
      <c r="X33" s="309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</row>
    <row r="34" spans="1:41" ht="9.9499999999999993" customHeight="1" thickBot="1" x14ac:dyDescent="0.2">
      <c r="A34" s="334"/>
      <c r="B34" s="335"/>
      <c r="C34" s="335"/>
      <c r="D34" s="335"/>
      <c r="E34" s="335"/>
      <c r="F34" s="335"/>
      <c r="G34" s="335"/>
      <c r="H34" s="335"/>
      <c r="I34" s="335"/>
      <c r="J34" s="336"/>
      <c r="K34" s="337"/>
      <c r="L34" s="338"/>
      <c r="M34" s="339"/>
      <c r="N34" s="340"/>
      <c r="O34" s="341"/>
      <c r="P34" s="328"/>
      <c r="Q34" s="329"/>
      <c r="R34" s="329"/>
      <c r="S34" s="330"/>
      <c r="T34" s="316"/>
      <c r="U34" s="317"/>
      <c r="V34" s="318"/>
      <c r="W34" s="318"/>
      <c r="X34" s="319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</row>
    <row r="35" spans="1:41" ht="9.9499999999999993" customHeight="1" thickTop="1" x14ac:dyDescent="0.1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40"/>
      <c r="P35" s="310" t="s">
        <v>103</v>
      </c>
      <c r="Q35" s="311"/>
      <c r="R35" s="311"/>
      <c r="S35" s="311"/>
      <c r="T35" s="312"/>
      <c r="U35" s="274">
        <f>SUM(U15:X34)</f>
        <v>534895</v>
      </c>
      <c r="V35" s="275"/>
      <c r="W35" s="275"/>
      <c r="X35" s="276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</row>
    <row r="36" spans="1:41" ht="9.9499999999999993" customHeight="1" x14ac:dyDescent="0.1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2"/>
      <c r="P36" s="313"/>
      <c r="Q36" s="314"/>
      <c r="R36" s="314"/>
      <c r="S36" s="314"/>
      <c r="T36" s="315"/>
      <c r="U36" s="277"/>
      <c r="V36" s="278"/>
      <c r="W36" s="278"/>
      <c r="X36" s="279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</row>
    <row r="37" spans="1:41" ht="9.9499999999999993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43"/>
      <c r="L37" s="43"/>
      <c r="M37" s="43"/>
      <c r="N37" s="44"/>
      <c r="O37" s="44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</row>
    <row r="38" spans="1:41" ht="9.9499999999999993" customHeight="1" x14ac:dyDescent="0.15">
      <c r="A38" s="261" t="str">
        <f ca="1">IF(AS1=FALSE,"＊下記について確認して下さい＊","")</f>
        <v/>
      </c>
      <c r="B38" s="261"/>
      <c r="C38" s="261"/>
      <c r="D38" s="261"/>
      <c r="E38" s="261"/>
      <c r="F38" s="261"/>
      <c r="G38" s="261"/>
      <c r="H38" s="262"/>
      <c r="I38" s="389" t="s">
        <v>96</v>
      </c>
      <c r="J38" s="390"/>
      <c r="K38" s="390"/>
      <c r="L38" s="391"/>
      <c r="M38" s="270" t="s">
        <v>93</v>
      </c>
      <c r="N38" s="271"/>
      <c r="O38" s="271"/>
      <c r="P38" s="301"/>
      <c r="Q38" s="270" t="s">
        <v>64</v>
      </c>
      <c r="R38" s="271"/>
      <c r="S38" s="271"/>
      <c r="T38" s="301"/>
      <c r="U38" s="270" t="s">
        <v>95</v>
      </c>
      <c r="V38" s="271"/>
      <c r="W38" s="271"/>
      <c r="X38" s="301"/>
      <c r="Y38" s="31"/>
      <c r="Z38" s="31"/>
      <c r="AA38" s="31"/>
      <c r="AB38" s="31"/>
      <c r="AC38" s="31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</row>
    <row r="39" spans="1:41" ht="9.9499999999999993" customHeight="1" x14ac:dyDescent="0.15">
      <c r="A39" s="261"/>
      <c r="B39" s="261"/>
      <c r="C39" s="261"/>
      <c r="D39" s="261"/>
      <c r="E39" s="261"/>
      <c r="F39" s="261"/>
      <c r="G39" s="261"/>
      <c r="H39" s="262"/>
      <c r="I39" s="392"/>
      <c r="J39" s="393"/>
      <c r="K39" s="393"/>
      <c r="L39" s="394"/>
      <c r="M39" s="272"/>
      <c r="N39" s="273"/>
      <c r="O39" s="273"/>
      <c r="P39" s="305"/>
      <c r="Q39" s="272"/>
      <c r="R39" s="273"/>
      <c r="S39" s="273"/>
      <c r="T39" s="305"/>
      <c r="U39" s="272"/>
      <c r="V39" s="273"/>
      <c r="W39" s="273"/>
      <c r="X39" s="305"/>
      <c r="Y39" s="31"/>
      <c r="Z39" s="31"/>
      <c r="AA39" s="31"/>
      <c r="AB39" s="31"/>
      <c r="AC39" s="31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</row>
    <row r="40" spans="1:41" ht="9.9499999999999993" customHeight="1" x14ac:dyDescent="0.2">
      <c r="A40" s="261" t="str">
        <f ca="1">IF(AS1=FALSE,AT2,"")</f>
        <v/>
      </c>
      <c r="B40" s="261"/>
      <c r="C40" s="261"/>
      <c r="D40" s="261"/>
      <c r="E40" s="261"/>
      <c r="F40" s="261"/>
      <c r="G40" s="261"/>
      <c r="H40" s="262"/>
      <c r="I40" s="286">
        <v>0.1</v>
      </c>
      <c r="J40" s="287"/>
      <c r="K40" s="49"/>
      <c r="L40" s="30"/>
      <c r="M40" s="290">
        <f>SUMIF($T$15:$T$34,I40,$U$15:$X$34)</f>
        <v>525636</v>
      </c>
      <c r="N40" s="291"/>
      <c r="O40" s="291"/>
      <c r="P40" s="292"/>
      <c r="Q40" s="290">
        <f>ROUND(M40*I40,0)</f>
        <v>52564</v>
      </c>
      <c r="R40" s="291"/>
      <c r="S40" s="291"/>
      <c r="T40" s="292"/>
      <c r="U40" s="290">
        <f>M40+Q40</f>
        <v>578200</v>
      </c>
      <c r="V40" s="291"/>
      <c r="W40" s="291"/>
      <c r="X40" s="292"/>
      <c r="Y40" s="31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</row>
    <row r="41" spans="1:41" ht="9.9499999999999993" customHeight="1" x14ac:dyDescent="0.2">
      <c r="A41" s="261"/>
      <c r="B41" s="261"/>
      <c r="C41" s="261"/>
      <c r="D41" s="261"/>
      <c r="E41" s="261"/>
      <c r="F41" s="261"/>
      <c r="G41" s="261"/>
      <c r="H41" s="262"/>
      <c r="I41" s="288"/>
      <c r="J41" s="289"/>
      <c r="K41" s="51"/>
      <c r="L41" s="35"/>
      <c r="M41" s="277"/>
      <c r="N41" s="278"/>
      <c r="O41" s="278"/>
      <c r="P41" s="279"/>
      <c r="Q41" s="277"/>
      <c r="R41" s="278"/>
      <c r="S41" s="278"/>
      <c r="T41" s="279"/>
      <c r="U41" s="277"/>
      <c r="V41" s="278"/>
      <c r="W41" s="278"/>
      <c r="X41" s="279"/>
      <c r="Y41" s="31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</row>
    <row r="42" spans="1:41" ht="9.9499999999999993" customHeight="1" x14ac:dyDescent="0.15">
      <c r="A42" s="261" t="str">
        <f>AT3</f>
        <v/>
      </c>
      <c r="B42" s="261"/>
      <c r="C42" s="261"/>
      <c r="D42" s="261"/>
      <c r="E42" s="261"/>
      <c r="F42" s="261"/>
      <c r="G42" s="261"/>
      <c r="H42" s="262"/>
      <c r="I42" s="286">
        <v>0.08</v>
      </c>
      <c r="J42" s="287"/>
      <c r="K42" s="266" t="s">
        <v>97</v>
      </c>
      <c r="L42" s="267"/>
      <c r="M42" s="290">
        <f>SUMIF($T$15:$T$34,I42,$U$15:$X$34)</f>
        <v>9259</v>
      </c>
      <c r="N42" s="291"/>
      <c r="O42" s="291"/>
      <c r="P42" s="292"/>
      <c r="Q42" s="290">
        <f>ROUND(M42*I42,0)</f>
        <v>741</v>
      </c>
      <c r="R42" s="291"/>
      <c r="S42" s="291"/>
      <c r="T42" s="292"/>
      <c r="U42" s="290">
        <f>M42+Q42</f>
        <v>10000</v>
      </c>
      <c r="V42" s="291"/>
      <c r="W42" s="291"/>
      <c r="X42" s="292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</row>
    <row r="43" spans="1:41" ht="9.9499999999999993" customHeight="1" x14ac:dyDescent="0.15">
      <c r="A43" s="261"/>
      <c r="B43" s="261"/>
      <c r="C43" s="261"/>
      <c r="D43" s="261"/>
      <c r="E43" s="261"/>
      <c r="F43" s="261"/>
      <c r="G43" s="261"/>
      <c r="H43" s="262"/>
      <c r="I43" s="288"/>
      <c r="J43" s="289"/>
      <c r="K43" s="268"/>
      <c r="L43" s="269"/>
      <c r="M43" s="296"/>
      <c r="N43" s="297"/>
      <c r="O43" s="297"/>
      <c r="P43" s="298"/>
      <c r="Q43" s="296"/>
      <c r="R43" s="297"/>
      <c r="S43" s="297"/>
      <c r="T43" s="298"/>
      <c r="U43" s="296"/>
      <c r="V43" s="297"/>
      <c r="W43" s="297"/>
      <c r="X43" s="298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</row>
    <row r="44" spans="1:41" ht="9.9499999999999993" customHeight="1" x14ac:dyDescent="0.15">
      <c r="A44" s="7"/>
      <c r="B44" s="18"/>
      <c r="C44" s="18"/>
      <c r="D44" s="18"/>
      <c r="E44" s="18"/>
      <c r="F44" s="18"/>
      <c r="G44" s="18"/>
      <c r="H44" s="27"/>
      <c r="I44" s="270" t="s">
        <v>102</v>
      </c>
      <c r="J44" s="271"/>
      <c r="K44" s="266" t="s">
        <v>101</v>
      </c>
      <c r="L44" s="267"/>
      <c r="M44" s="290">
        <f>SUMIF(T15:T34,K44,U15:X34)</f>
        <v>0</v>
      </c>
      <c r="N44" s="291"/>
      <c r="O44" s="291"/>
      <c r="P44" s="292"/>
      <c r="Q44" s="290">
        <f>ROUND(M44*I44,0)</f>
        <v>0</v>
      </c>
      <c r="R44" s="291"/>
      <c r="S44" s="291"/>
      <c r="T44" s="292"/>
      <c r="U44" s="290">
        <f>M44+Q44</f>
        <v>0</v>
      </c>
      <c r="V44" s="291"/>
      <c r="W44" s="291"/>
      <c r="X44" s="292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</row>
    <row r="45" spans="1:41" ht="9.9499999999999993" customHeight="1" thickBot="1" x14ac:dyDescent="0.2">
      <c r="A45" s="7"/>
      <c r="B45" s="18"/>
      <c r="C45" s="18"/>
      <c r="D45" s="18"/>
      <c r="E45" s="18"/>
      <c r="F45" s="18"/>
      <c r="G45" s="18"/>
      <c r="H45" s="27"/>
      <c r="I45" s="272"/>
      <c r="J45" s="273"/>
      <c r="K45" s="268"/>
      <c r="L45" s="269"/>
      <c r="M45" s="293"/>
      <c r="N45" s="294"/>
      <c r="O45" s="294"/>
      <c r="P45" s="295"/>
      <c r="Q45" s="293"/>
      <c r="R45" s="294"/>
      <c r="S45" s="294"/>
      <c r="T45" s="295"/>
      <c r="U45" s="296"/>
      <c r="V45" s="297"/>
      <c r="W45" s="297"/>
      <c r="X45" s="298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</row>
    <row r="46" spans="1:41" ht="9.9499999999999993" customHeight="1" thickTop="1" x14ac:dyDescent="0.15">
      <c r="A46" s="7"/>
      <c r="B46" s="7"/>
      <c r="C46" s="7"/>
      <c r="D46" s="7"/>
      <c r="E46" s="7"/>
      <c r="F46" s="7"/>
      <c r="G46" s="7"/>
      <c r="H46" s="7"/>
      <c r="I46" s="54"/>
      <c r="J46" s="54"/>
      <c r="K46" s="54"/>
      <c r="L46" s="55"/>
      <c r="M46" s="274">
        <f t="shared" ref="M46" si="17">SUM(M40:P45)</f>
        <v>534895</v>
      </c>
      <c r="N46" s="275"/>
      <c r="O46" s="275"/>
      <c r="P46" s="276"/>
      <c r="Q46" s="274">
        <f t="shared" ref="Q46" si="18">SUM(Q40:T45)</f>
        <v>53305</v>
      </c>
      <c r="R46" s="275"/>
      <c r="S46" s="275"/>
      <c r="T46" s="275"/>
      <c r="U46" s="280">
        <f>SUM(U40:X45)</f>
        <v>588200</v>
      </c>
      <c r="V46" s="281"/>
      <c r="W46" s="281"/>
      <c r="X46" s="282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</row>
    <row r="47" spans="1:41" ht="9.9499999999999993" customHeight="1" thickBot="1" x14ac:dyDescent="0.2">
      <c r="A47" s="31"/>
      <c r="B47" s="31"/>
      <c r="C47" s="31"/>
      <c r="D47" s="31"/>
      <c r="E47" s="31"/>
      <c r="F47" s="31"/>
      <c r="G47" s="31"/>
      <c r="H47" s="31"/>
      <c r="I47" s="56"/>
      <c r="J47" s="56"/>
      <c r="K47" s="56"/>
      <c r="L47" s="57"/>
      <c r="M47" s="277"/>
      <c r="N47" s="278"/>
      <c r="O47" s="278"/>
      <c r="P47" s="279"/>
      <c r="Q47" s="277"/>
      <c r="R47" s="278"/>
      <c r="S47" s="278"/>
      <c r="T47" s="278"/>
      <c r="U47" s="283"/>
      <c r="V47" s="284"/>
      <c r="W47" s="284"/>
      <c r="X47" s="285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</row>
    <row r="48" spans="1:41" ht="15" customHeight="1" x14ac:dyDescent="0.15">
      <c r="A48" s="265" t="s">
        <v>107</v>
      </c>
      <c r="B48" s="265"/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5"/>
      <c r="AC48" s="265"/>
      <c r="AD48" s="265"/>
      <c r="AE48" s="265"/>
      <c r="AF48" s="265"/>
      <c r="AG48" s="265"/>
      <c r="AH48" s="265"/>
      <c r="AI48" s="265"/>
      <c r="AJ48" s="265"/>
      <c r="AK48" s="265"/>
      <c r="AL48" s="265"/>
      <c r="AM48" s="265"/>
      <c r="AN48" s="265"/>
      <c r="AO48" s="265"/>
    </row>
    <row r="49" spans="1:50" ht="20.100000000000001" customHeight="1" x14ac:dyDescent="0.15">
      <c r="A49" s="438" t="s">
        <v>88</v>
      </c>
      <c r="B49" s="439"/>
      <c r="C49" s="439"/>
      <c r="D49" s="439"/>
      <c r="E49" s="439"/>
      <c r="F49" s="439"/>
      <c r="G49" s="440"/>
      <c r="H49" s="6"/>
      <c r="I49" s="122" t="str">
        <f ca="1">I2</f>
        <v/>
      </c>
      <c r="J49" s="6"/>
      <c r="K49" s="6"/>
      <c r="L49" s="6"/>
      <c r="M49" s="6"/>
      <c r="N49" s="6"/>
      <c r="O49" s="6"/>
      <c r="P49" s="6"/>
      <c r="Q49" s="6"/>
      <c r="R49" s="6"/>
      <c r="S49" s="6"/>
      <c r="T49" s="7"/>
      <c r="U49" s="6"/>
      <c r="V49" s="6"/>
      <c r="W49" s="6"/>
      <c r="X49" s="6"/>
      <c r="Y49" s="6"/>
      <c r="Z49" s="6"/>
      <c r="AA49" s="6"/>
      <c r="AB49" s="6"/>
      <c r="AC49" s="6"/>
      <c r="AD49" s="7"/>
      <c r="AE49" s="7"/>
      <c r="AF49" s="7"/>
      <c r="AG49" s="7"/>
      <c r="AH49" s="8"/>
      <c r="AI49" s="7"/>
      <c r="AJ49" s="460">
        <f>AQ2</f>
        <v>45230</v>
      </c>
      <c r="AK49" s="460"/>
      <c r="AL49" s="460"/>
      <c r="AM49" s="460"/>
      <c r="AN49" s="460"/>
      <c r="AO49" s="460"/>
    </row>
    <row r="50" spans="1:50" s="2" customFormat="1" ht="32.1" customHeight="1" x14ac:dyDescent="0.15">
      <c r="A50" s="386" t="s">
        <v>0</v>
      </c>
      <c r="B50" s="386"/>
      <c r="C50" s="386"/>
      <c r="D50" s="386"/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  <c r="W50" s="386"/>
      <c r="X50" s="386"/>
      <c r="Y50" s="386"/>
      <c r="Z50" s="386"/>
      <c r="AA50" s="386"/>
      <c r="AB50" s="386"/>
      <c r="AC50" s="386"/>
      <c r="AD50" s="386"/>
      <c r="AE50" s="386"/>
      <c r="AF50" s="386"/>
      <c r="AG50" s="386"/>
      <c r="AH50" s="386"/>
      <c r="AI50" s="386"/>
      <c r="AJ50" s="386"/>
      <c r="AK50" s="386"/>
      <c r="AL50" s="386"/>
      <c r="AM50" s="386"/>
      <c r="AN50" s="386"/>
      <c r="AO50" s="386"/>
      <c r="AQ50" s="1"/>
      <c r="AR50" s="1"/>
      <c r="AS50" s="1"/>
      <c r="AT50" s="1"/>
      <c r="AU50" s="1"/>
      <c r="AV50" s="1"/>
      <c r="AW50" s="1"/>
      <c r="AX50" s="1"/>
    </row>
    <row r="51" spans="1:50" ht="20.100000000000001" customHeight="1" x14ac:dyDescent="0.15">
      <c r="A51" s="426">
        <f>A4</f>
        <v>0</v>
      </c>
      <c r="B51" s="426"/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6"/>
      <c r="U51" s="426"/>
      <c r="V51" s="426"/>
      <c r="W51" s="426"/>
      <c r="X51" s="426"/>
      <c r="Y51" s="426"/>
      <c r="Z51" s="426"/>
      <c r="AA51" s="426"/>
      <c r="AB51" s="426"/>
      <c r="AC51" s="426"/>
      <c r="AD51" s="426"/>
      <c r="AE51" s="426"/>
      <c r="AF51" s="426"/>
      <c r="AG51" s="426"/>
      <c r="AH51" s="426"/>
      <c r="AI51" s="426"/>
      <c r="AJ51" s="426"/>
      <c r="AK51" s="426"/>
      <c r="AL51" s="426"/>
      <c r="AM51" s="426"/>
      <c r="AN51" s="426"/>
      <c r="AO51" s="426"/>
    </row>
    <row r="52" spans="1:50" ht="24.95" customHeight="1" x14ac:dyDescent="0.15">
      <c r="A52" s="9" t="s">
        <v>1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7"/>
      <c r="U52" s="9"/>
      <c r="V52" s="9"/>
      <c r="W52" s="9"/>
      <c r="X52" s="9"/>
      <c r="Y52" s="9"/>
      <c r="Z52" s="389" t="s">
        <v>42</v>
      </c>
      <c r="AA52" s="390"/>
      <c r="AB52" s="390"/>
      <c r="AC52" s="390"/>
      <c r="AD52" s="391"/>
      <c r="AE52" s="457">
        <f>AE5</f>
        <v>1234</v>
      </c>
      <c r="AF52" s="458"/>
      <c r="AG52" s="458"/>
      <c r="AH52" s="459"/>
      <c r="AI52" s="10"/>
      <c r="AJ52" s="11"/>
      <c r="AK52" s="11"/>
      <c r="AL52" s="11"/>
      <c r="AM52" s="11"/>
      <c r="AN52" s="11"/>
      <c r="AO52" s="11"/>
    </row>
    <row r="53" spans="1:50" ht="9.9499999999999993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12"/>
      <c r="AA53" s="13"/>
      <c r="AB53" s="13"/>
      <c r="AC53" s="13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5"/>
    </row>
    <row r="54" spans="1:50" ht="24.95" customHeight="1" x14ac:dyDescent="0.15">
      <c r="A54" s="7"/>
      <c r="B54" s="16" t="s">
        <v>2</v>
      </c>
      <c r="C54" s="7"/>
      <c r="D54" s="7"/>
      <c r="E54" s="7"/>
      <c r="F54" s="7"/>
      <c r="G54" s="7"/>
      <c r="H54" s="7"/>
      <c r="I54" s="7"/>
      <c r="J54" s="7"/>
      <c r="K54" s="7"/>
      <c r="L54" s="9"/>
      <c r="M54" s="9"/>
      <c r="N54" s="9"/>
      <c r="O54" s="9"/>
      <c r="P54" s="9"/>
      <c r="Q54" s="9"/>
      <c r="R54" s="9"/>
      <c r="S54" s="9"/>
      <c r="T54" s="7"/>
      <c r="U54" s="7"/>
      <c r="V54" s="7"/>
      <c r="W54" s="7"/>
      <c r="X54" s="7"/>
      <c r="Y54" s="7"/>
      <c r="Z54" s="17"/>
      <c r="AA54" s="18" t="s">
        <v>98</v>
      </c>
      <c r="AB54" s="18"/>
      <c r="AC54" s="18"/>
      <c r="AD54" s="19" t="s">
        <v>99</v>
      </c>
      <c r="AE54" s="461" t="str">
        <f>AE7</f>
        <v>7011501007369</v>
      </c>
      <c r="AF54" s="462"/>
      <c r="AG54" s="462"/>
      <c r="AH54" s="462"/>
      <c r="AI54" s="462"/>
      <c r="AJ54" s="462"/>
      <c r="AK54" s="462"/>
      <c r="AL54" s="462"/>
      <c r="AM54" s="462"/>
      <c r="AN54" s="462"/>
      <c r="AO54" s="20"/>
    </row>
    <row r="55" spans="1:50" ht="5.0999999999999996" customHeight="1" x14ac:dyDescent="0.15">
      <c r="A55" s="7"/>
      <c r="B55" s="16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17"/>
      <c r="AA55" s="18"/>
      <c r="AB55" s="18"/>
      <c r="AC55" s="18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21"/>
    </row>
    <row r="56" spans="1:50" ht="24.95" customHeight="1" x14ac:dyDescent="0.15">
      <c r="A56" s="441" t="s">
        <v>60</v>
      </c>
      <c r="B56" s="442"/>
      <c r="C56" s="442"/>
      <c r="D56" s="442"/>
      <c r="E56" s="443"/>
      <c r="F56" s="453" t="str">
        <f>IF(LEN(F9)&gt;7,REPLACE(F9,8,,"-"),IF(F9="","",F9))</f>
        <v>3023001-00</v>
      </c>
      <c r="G56" s="454"/>
      <c r="H56" s="454"/>
      <c r="I56" s="454"/>
      <c r="J56" s="454"/>
      <c r="K56" s="22" t="s">
        <v>39</v>
      </c>
      <c r="L56" s="455" t="str">
        <f>L9</f>
        <v>00</v>
      </c>
      <c r="M56" s="456"/>
      <c r="N56" s="23"/>
      <c r="O56" s="24"/>
      <c r="P56" s="25"/>
      <c r="Q56" s="25"/>
      <c r="R56" s="24"/>
      <c r="S56" s="24"/>
      <c r="T56" s="7"/>
      <c r="U56" s="7"/>
      <c r="V56" s="7"/>
      <c r="W56" s="7"/>
      <c r="X56" s="7"/>
      <c r="Y56" s="7"/>
      <c r="Z56" s="26"/>
      <c r="AA56" s="387" t="s">
        <v>56</v>
      </c>
      <c r="AB56" s="387"/>
      <c r="AC56" s="7"/>
      <c r="AD56" s="384" t="str">
        <f>AD9</f>
        <v>福岡県福岡市中央区天神4-1-11 久原本家天神ビル6F</v>
      </c>
      <c r="AE56" s="384"/>
      <c r="AF56" s="384"/>
      <c r="AG56" s="384"/>
      <c r="AH56" s="384"/>
      <c r="AI56" s="384"/>
      <c r="AJ56" s="384"/>
      <c r="AK56" s="384"/>
      <c r="AL56" s="384"/>
      <c r="AM56" s="384"/>
      <c r="AN56" s="384"/>
      <c r="AO56" s="20"/>
    </row>
    <row r="57" spans="1:50" ht="24.95" customHeight="1" x14ac:dyDescent="0.15">
      <c r="A57" s="389" t="s">
        <v>25</v>
      </c>
      <c r="B57" s="390"/>
      <c r="C57" s="390"/>
      <c r="D57" s="390"/>
      <c r="E57" s="391"/>
      <c r="F57" s="447" t="str">
        <f>F10</f>
        <v>工事名称を入力（注文書の発行がある時は参照）
不明の場合は、当社担当に確認して下さい</v>
      </c>
      <c r="G57" s="448"/>
      <c r="H57" s="448"/>
      <c r="I57" s="448"/>
      <c r="J57" s="448"/>
      <c r="K57" s="448"/>
      <c r="L57" s="448"/>
      <c r="M57" s="448"/>
      <c r="N57" s="448"/>
      <c r="O57" s="448"/>
      <c r="P57" s="448"/>
      <c r="Q57" s="448"/>
      <c r="R57" s="448"/>
      <c r="S57" s="449"/>
      <c r="T57" s="7"/>
      <c r="U57" s="7"/>
      <c r="V57" s="7"/>
      <c r="W57" s="7"/>
      <c r="X57" s="7"/>
      <c r="Y57" s="7"/>
      <c r="Z57" s="26"/>
      <c r="AA57" s="387" t="s">
        <v>54</v>
      </c>
      <c r="AB57" s="387"/>
      <c r="AC57" s="7"/>
      <c r="AD57" s="384" t="str">
        <f>AD10</f>
        <v>太平洋テクノ株式会社 福岡支店</v>
      </c>
      <c r="AE57" s="384"/>
      <c r="AF57" s="384"/>
      <c r="AG57" s="384"/>
      <c r="AH57" s="384"/>
      <c r="AI57" s="384"/>
      <c r="AJ57" s="384"/>
      <c r="AK57" s="384"/>
      <c r="AL57" s="384"/>
      <c r="AM57" s="384"/>
      <c r="AN57" s="384"/>
      <c r="AO57" s="27" t="s">
        <v>57</v>
      </c>
    </row>
    <row r="58" spans="1:50" ht="24.95" customHeight="1" x14ac:dyDescent="0.15">
      <c r="A58" s="392"/>
      <c r="B58" s="393"/>
      <c r="C58" s="393"/>
      <c r="D58" s="393"/>
      <c r="E58" s="394"/>
      <c r="F58" s="450"/>
      <c r="G58" s="451"/>
      <c r="H58" s="451"/>
      <c r="I58" s="451"/>
      <c r="J58" s="451"/>
      <c r="K58" s="451"/>
      <c r="L58" s="451"/>
      <c r="M58" s="451"/>
      <c r="N58" s="451"/>
      <c r="O58" s="451"/>
      <c r="P58" s="451"/>
      <c r="Q58" s="451"/>
      <c r="R58" s="451"/>
      <c r="S58" s="452"/>
      <c r="T58" s="7"/>
      <c r="U58" s="7"/>
      <c r="V58" s="7"/>
      <c r="W58" s="7"/>
      <c r="X58" s="7"/>
      <c r="Y58" s="7"/>
      <c r="Z58" s="23"/>
      <c r="AA58" s="388" t="s">
        <v>55</v>
      </c>
      <c r="AB58" s="388"/>
      <c r="AC58" s="24"/>
      <c r="AD58" s="385" t="str">
        <f>AD11</f>
        <v>092-781-5330</v>
      </c>
      <c r="AE58" s="385"/>
      <c r="AF58" s="385"/>
      <c r="AG58" s="385"/>
      <c r="AH58" s="385"/>
      <c r="AI58" s="385"/>
      <c r="AJ58" s="385"/>
      <c r="AK58" s="385"/>
      <c r="AL58" s="385"/>
      <c r="AM58" s="385"/>
      <c r="AN58" s="385"/>
      <c r="AO58" s="28"/>
    </row>
    <row r="59" spans="1:50" ht="9.9499999999999993" customHeight="1" x14ac:dyDescent="0.15">
      <c r="A59" s="29"/>
      <c r="B59" s="446"/>
      <c r="C59" s="446"/>
      <c r="D59" s="446"/>
      <c r="E59" s="446"/>
      <c r="F59" s="446"/>
      <c r="G59" s="446"/>
      <c r="H59" s="446"/>
      <c r="I59" s="446"/>
      <c r="J59" s="446"/>
      <c r="K59" s="446"/>
      <c r="L59" s="446"/>
      <c r="M59" s="446"/>
      <c r="N59" s="446"/>
      <c r="O59" s="446"/>
      <c r="P59" s="446"/>
      <c r="Q59" s="446"/>
      <c r="R59" s="446"/>
      <c r="S59" s="446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</row>
    <row r="60" spans="1:50" ht="9.9499999999999993" customHeight="1" x14ac:dyDescent="0.15">
      <c r="A60" s="409"/>
      <c r="B60" s="411" t="s">
        <v>78</v>
      </c>
      <c r="C60" s="411"/>
      <c r="D60" s="411"/>
      <c r="E60" s="411"/>
      <c r="F60" s="411"/>
      <c r="G60" s="411"/>
      <c r="H60" s="411"/>
      <c r="I60" s="411"/>
      <c r="J60" s="412"/>
      <c r="K60" s="395" t="s">
        <v>61</v>
      </c>
      <c r="L60" s="396"/>
      <c r="M60" s="397"/>
      <c r="N60" s="395" t="s">
        <v>62</v>
      </c>
      <c r="O60" s="397"/>
      <c r="P60" s="395" t="s">
        <v>63</v>
      </c>
      <c r="Q60" s="396"/>
      <c r="R60" s="396"/>
      <c r="S60" s="397"/>
      <c r="T60" s="415" t="s">
        <v>92</v>
      </c>
      <c r="U60" s="417" t="s">
        <v>93</v>
      </c>
      <c r="V60" s="418"/>
      <c r="W60" s="418"/>
      <c r="X60" s="419"/>
      <c r="Y60" s="31"/>
      <c r="Z60" s="270" t="s">
        <v>65</v>
      </c>
      <c r="AA60" s="271"/>
      <c r="AB60" s="271"/>
      <c r="AC60" s="301"/>
      <c r="AD60" s="342" t="s">
        <v>66</v>
      </c>
      <c r="AE60" s="343"/>
      <c r="AF60" s="343"/>
      <c r="AG60" s="343" t="s">
        <v>67</v>
      </c>
      <c r="AH60" s="343"/>
      <c r="AI60" s="343"/>
      <c r="AJ60" s="343" t="s">
        <v>68</v>
      </c>
      <c r="AK60" s="343"/>
      <c r="AL60" s="343"/>
      <c r="AM60" s="32"/>
      <c r="AN60" s="32"/>
      <c r="AO60" s="33"/>
    </row>
    <row r="61" spans="1:50" ht="9.9499999999999993" customHeight="1" x14ac:dyDescent="0.15">
      <c r="A61" s="410"/>
      <c r="B61" s="413"/>
      <c r="C61" s="413"/>
      <c r="D61" s="413"/>
      <c r="E61" s="413"/>
      <c r="F61" s="413"/>
      <c r="G61" s="413"/>
      <c r="H61" s="413"/>
      <c r="I61" s="413"/>
      <c r="J61" s="414"/>
      <c r="K61" s="313"/>
      <c r="L61" s="314"/>
      <c r="M61" s="315"/>
      <c r="N61" s="313"/>
      <c r="O61" s="315"/>
      <c r="P61" s="313"/>
      <c r="Q61" s="314"/>
      <c r="R61" s="314"/>
      <c r="S61" s="315"/>
      <c r="T61" s="416"/>
      <c r="U61" s="420"/>
      <c r="V61" s="421"/>
      <c r="W61" s="421"/>
      <c r="X61" s="422"/>
      <c r="Y61" s="31"/>
      <c r="Z61" s="302"/>
      <c r="AA61" s="303"/>
      <c r="AB61" s="303"/>
      <c r="AC61" s="304"/>
      <c r="AD61" s="344"/>
      <c r="AE61" s="345"/>
      <c r="AF61" s="345"/>
      <c r="AG61" s="345"/>
      <c r="AH61" s="345"/>
      <c r="AI61" s="345"/>
      <c r="AJ61" s="345"/>
      <c r="AK61" s="345"/>
      <c r="AL61" s="345"/>
      <c r="AM61" s="31"/>
      <c r="AN61" s="31"/>
      <c r="AO61" s="36"/>
    </row>
    <row r="62" spans="1:50" ht="9.9499999999999993" customHeight="1" x14ac:dyDescent="0.15">
      <c r="A62" s="398" t="str">
        <f>A15</f>
        <v>〇月度常傭工事</v>
      </c>
      <c r="B62" s="399"/>
      <c r="C62" s="399"/>
      <c r="D62" s="399"/>
      <c r="E62" s="399"/>
      <c r="F62" s="399"/>
      <c r="G62" s="399"/>
      <c r="H62" s="399"/>
      <c r="I62" s="399"/>
      <c r="J62" s="400"/>
      <c r="K62" s="401">
        <f>K15</f>
        <v>24</v>
      </c>
      <c r="L62" s="402"/>
      <c r="M62" s="403"/>
      <c r="N62" s="404" t="str">
        <f>N15</f>
        <v>人工</v>
      </c>
      <c r="O62" s="405"/>
      <c r="P62" s="406">
        <f>P15</f>
        <v>20000</v>
      </c>
      <c r="Q62" s="407"/>
      <c r="R62" s="407"/>
      <c r="S62" s="408"/>
      <c r="T62" s="423">
        <f>T15</f>
        <v>0.1</v>
      </c>
      <c r="U62" s="406">
        <f>U15</f>
        <v>480000</v>
      </c>
      <c r="V62" s="407"/>
      <c r="W62" s="407"/>
      <c r="X62" s="408"/>
      <c r="Y62" s="31"/>
      <c r="Z62" s="272"/>
      <c r="AA62" s="273"/>
      <c r="AB62" s="273"/>
      <c r="AC62" s="305"/>
      <c r="AD62" s="346"/>
      <c r="AE62" s="347"/>
      <c r="AF62" s="347"/>
      <c r="AG62" s="347"/>
      <c r="AH62" s="347"/>
      <c r="AI62" s="347"/>
      <c r="AJ62" s="347"/>
      <c r="AK62" s="347"/>
      <c r="AL62" s="347"/>
      <c r="AM62" s="37"/>
      <c r="AN62" s="37"/>
      <c r="AO62" s="38"/>
    </row>
    <row r="63" spans="1:50" ht="9.9499999999999993" customHeight="1" x14ac:dyDescent="0.15">
      <c r="A63" s="357"/>
      <c r="B63" s="358"/>
      <c r="C63" s="358"/>
      <c r="D63" s="358"/>
      <c r="E63" s="358"/>
      <c r="F63" s="358"/>
      <c r="G63" s="358"/>
      <c r="H63" s="358"/>
      <c r="I63" s="358"/>
      <c r="J63" s="359"/>
      <c r="K63" s="363"/>
      <c r="L63" s="364"/>
      <c r="M63" s="365"/>
      <c r="N63" s="369"/>
      <c r="O63" s="370"/>
      <c r="P63" s="373"/>
      <c r="Q63" s="374"/>
      <c r="R63" s="374"/>
      <c r="S63" s="375"/>
      <c r="T63" s="424"/>
      <c r="U63" s="373"/>
      <c r="V63" s="374"/>
      <c r="W63" s="374"/>
      <c r="X63" s="375"/>
      <c r="Y63" s="31"/>
      <c r="Z63" s="270" t="s">
        <v>69</v>
      </c>
      <c r="AA63" s="271"/>
      <c r="AB63" s="271"/>
      <c r="AC63" s="301"/>
      <c r="AD63" s="342" t="s">
        <v>70</v>
      </c>
      <c r="AE63" s="343"/>
      <c r="AF63" s="343"/>
      <c r="AG63" s="343"/>
      <c r="AH63" s="343"/>
      <c r="AI63" s="348" t="s">
        <v>91</v>
      </c>
      <c r="AJ63" s="348"/>
      <c r="AK63" s="348"/>
      <c r="AL63" s="348"/>
      <c r="AM63" s="348"/>
      <c r="AN63" s="348"/>
      <c r="AO63" s="349"/>
    </row>
    <row r="64" spans="1:50" ht="9.9499999999999993" customHeight="1" x14ac:dyDescent="0.15">
      <c r="A64" s="357" t="str">
        <f t="shared" ref="A64" si="19">A17</f>
        <v>時間外</v>
      </c>
      <c r="B64" s="358"/>
      <c r="C64" s="358"/>
      <c r="D64" s="358"/>
      <c r="E64" s="358"/>
      <c r="F64" s="358"/>
      <c r="G64" s="358"/>
      <c r="H64" s="358"/>
      <c r="I64" s="358"/>
      <c r="J64" s="359"/>
      <c r="K64" s="363">
        <f t="shared" ref="K64" si="20">K17</f>
        <v>15</v>
      </c>
      <c r="L64" s="364"/>
      <c r="M64" s="365"/>
      <c r="N64" s="369" t="str">
        <f t="shared" ref="N64" si="21">N17</f>
        <v>ｈ</v>
      </c>
      <c r="O64" s="370"/>
      <c r="P64" s="373">
        <f t="shared" ref="P64" si="22">P17</f>
        <v>3000</v>
      </c>
      <c r="Q64" s="374"/>
      <c r="R64" s="374"/>
      <c r="S64" s="375"/>
      <c r="T64" s="379">
        <f t="shared" ref="T64:U64" si="23">T17</f>
        <v>0.1</v>
      </c>
      <c r="U64" s="373">
        <f t="shared" si="23"/>
        <v>45000</v>
      </c>
      <c r="V64" s="374"/>
      <c r="W64" s="374"/>
      <c r="X64" s="375"/>
      <c r="Y64" s="31"/>
      <c r="Z64" s="302"/>
      <c r="AA64" s="303"/>
      <c r="AB64" s="303"/>
      <c r="AC64" s="304"/>
      <c r="AD64" s="344"/>
      <c r="AE64" s="345"/>
      <c r="AF64" s="345"/>
      <c r="AG64" s="345"/>
      <c r="AH64" s="345"/>
      <c r="AI64" s="350"/>
      <c r="AJ64" s="350"/>
      <c r="AK64" s="350"/>
      <c r="AL64" s="350"/>
      <c r="AM64" s="350"/>
      <c r="AN64" s="350"/>
      <c r="AO64" s="351"/>
    </row>
    <row r="65" spans="1:41" ht="9.9499999999999993" customHeight="1" x14ac:dyDescent="0.15">
      <c r="A65" s="357"/>
      <c r="B65" s="358"/>
      <c r="C65" s="358"/>
      <c r="D65" s="358"/>
      <c r="E65" s="358"/>
      <c r="F65" s="358"/>
      <c r="G65" s="358"/>
      <c r="H65" s="358"/>
      <c r="I65" s="358"/>
      <c r="J65" s="359"/>
      <c r="K65" s="363"/>
      <c r="L65" s="364"/>
      <c r="M65" s="365"/>
      <c r="N65" s="369"/>
      <c r="O65" s="370"/>
      <c r="P65" s="373"/>
      <c r="Q65" s="374"/>
      <c r="R65" s="374"/>
      <c r="S65" s="375"/>
      <c r="T65" s="379"/>
      <c r="U65" s="373"/>
      <c r="V65" s="374"/>
      <c r="W65" s="374"/>
      <c r="X65" s="375"/>
      <c r="Y65" s="31"/>
      <c r="Z65" s="272"/>
      <c r="AA65" s="273"/>
      <c r="AB65" s="273"/>
      <c r="AC65" s="305"/>
      <c r="AD65" s="346"/>
      <c r="AE65" s="347"/>
      <c r="AF65" s="347"/>
      <c r="AG65" s="347"/>
      <c r="AH65" s="347"/>
      <c r="AI65" s="352"/>
      <c r="AJ65" s="352"/>
      <c r="AK65" s="352"/>
      <c r="AL65" s="352"/>
      <c r="AM65" s="352"/>
      <c r="AN65" s="352"/>
      <c r="AO65" s="353"/>
    </row>
    <row r="66" spans="1:41" ht="9.9499999999999993" customHeight="1" x14ac:dyDescent="0.15">
      <c r="A66" s="357" t="str">
        <f t="shared" ref="A66" si="24">A19</f>
        <v>立替経費（交通費）</v>
      </c>
      <c r="B66" s="358"/>
      <c r="C66" s="358"/>
      <c r="D66" s="358"/>
      <c r="E66" s="358"/>
      <c r="F66" s="358"/>
      <c r="G66" s="358"/>
      <c r="H66" s="358"/>
      <c r="I66" s="358"/>
      <c r="J66" s="359"/>
      <c r="K66" s="363">
        <f t="shared" ref="K66" si="25">K19</f>
        <v>1</v>
      </c>
      <c r="L66" s="364"/>
      <c r="M66" s="365"/>
      <c r="N66" s="369" t="str">
        <f t="shared" ref="N66" si="26">N19</f>
        <v>式</v>
      </c>
      <c r="O66" s="370"/>
      <c r="P66" s="373">
        <f t="shared" ref="P66" si="27">P19</f>
        <v>636</v>
      </c>
      <c r="Q66" s="374"/>
      <c r="R66" s="374"/>
      <c r="S66" s="375"/>
      <c r="T66" s="379">
        <f t="shared" ref="T66:U66" si="28">T19</f>
        <v>0.1</v>
      </c>
      <c r="U66" s="373">
        <f t="shared" si="28"/>
        <v>636</v>
      </c>
      <c r="V66" s="374"/>
      <c r="W66" s="374"/>
      <c r="X66" s="375"/>
      <c r="Y66" s="31"/>
      <c r="Z66" s="270" t="s">
        <v>71</v>
      </c>
      <c r="AA66" s="271"/>
      <c r="AB66" s="271"/>
      <c r="AC66" s="301"/>
      <c r="AD66" s="270" t="s">
        <v>72</v>
      </c>
      <c r="AE66" s="271"/>
      <c r="AF66" s="271"/>
      <c r="AG66" s="271"/>
      <c r="AH66" s="271" t="s">
        <v>73</v>
      </c>
      <c r="AI66" s="271" t="s">
        <v>74</v>
      </c>
      <c r="AJ66" s="271"/>
      <c r="AK66" s="271"/>
      <c r="AL66" s="271"/>
      <c r="AM66" s="271" t="s">
        <v>73</v>
      </c>
      <c r="AN66" s="32"/>
      <c r="AO66" s="33"/>
    </row>
    <row r="67" spans="1:41" ht="9.9499999999999993" customHeight="1" x14ac:dyDescent="0.15">
      <c r="A67" s="357"/>
      <c r="B67" s="358"/>
      <c r="C67" s="358"/>
      <c r="D67" s="358"/>
      <c r="E67" s="358"/>
      <c r="F67" s="358"/>
      <c r="G67" s="358"/>
      <c r="H67" s="358"/>
      <c r="I67" s="358"/>
      <c r="J67" s="359"/>
      <c r="K67" s="363"/>
      <c r="L67" s="364"/>
      <c r="M67" s="365"/>
      <c r="N67" s="369"/>
      <c r="O67" s="370"/>
      <c r="P67" s="373"/>
      <c r="Q67" s="374"/>
      <c r="R67" s="374"/>
      <c r="S67" s="375"/>
      <c r="T67" s="379"/>
      <c r="U67" s="373"/>
      <c r="V67" s="374"/>
      <c r="W67" s="374"/>
      <c r="X67" s="375"/>
      <c r="Y67" s="31"/>
      <c r="Z67" s="302"/>
      <c r="AA67" s="303"/>
      <c r="AB67" s="303"/>
      <c r="AC67" s="304"/>
      <c r="AD67" s="302"/>
      <c r="AE67" s="303"/>
      <c r="AF67" s="303"/>
      <c r="AG67" s="303"/>
      <c r="AH67" s="303"/>
      <c r="AI67" s="303"/>
      <c r="AJ67" s="303"/>
      <c r="AK67" s="303"/>
      <c r="AL67" s="303"/>
      <c r="AM67" s="303"/>
      <c r="AN67" s="31"/>
      <c r="AO67" s="36"/>
    </row>
    <row r="68" spans="1:41" ht="9.9499999999999993" customHeight="1" x14ac:dyDescent="0.15">
      <c r="A68" s="357" t="str">
        <f t="shared" ref="A68" si="29">A21</f>
        <v>立替経費（熱中症対策飲料代）</v>
      </c>
      <c r="B68" s="358"/>
      <c r="C68" s="358"/>
      <c r="D68" s="358"/>
      <c r="E68" s="358"/>
      <c r="F68" s="358"/>
      <c r="G68" s="358"/>
      <c r="H68" s="358"/>
      <c r="I68" s="358"/>
      <c r="J68" s="359"/>
      <c r="K68" s="363">
        <f t="shared" ref="K68" si="30">K21</f>
        <v>1</v>
      </c>
      <c r="L68" s="364"/>
      <c r="M68" s="365"/>
      <c r="N68" s="369" t="str">
        <f t="shared" ref="N68" si="31">N21</f>
        <v>式</v>
      </c>
      <c r="O68" s="370"/>
      <c r="P68" s="373">
        <f t="shared" ref="P68" si="32">P21</f>
        <v>9259</v>
      </c>
      <c r="Q68" s="374"/>
      <c r="R68" s="374"/>
      <c r="S68" s="375"/>
      <c r="T68" s="379">
        <f t="shared" ref="T68:U68" si="33">T21</f>
        <v>0.08</v>
      </c>
      <c r="U68" s="373">
        <f t="shared" si="33"/>
        <v>9259</v>
      </c>
      <c r="V68" s="374"/>
      <c r="W68" s="374"/>
      <c r="X68" s="375"/>
      <c r="Y68" s="31"/>
      <c r="Z68" s="272"/>
      <c r="AA68" s="273"/>
      <c r="AB68" s="273"/>
      <c r="AC68" s="305"/>
      <c r="AD68" s="272"/>
      <c r="AE68" s="273"/>
      <c r="AF68" s="273"/>
      <c r="AG68" s="273"/>
      <c r="AH68" s="273"/>
      <c r="AI68" s="273"/>
      <c r="AJ68" s="273"/>
      <c r="AK68" s="273"/>
      <c r="AL68" s="273"/>
      <c r="AM68" s="273"/>
      <c r="AN68" s="37"/>
      <c r="AO68" s="38"/>
    </row>
    <row r="69" spans="1:41" ht="9.9499999999999993" customHeight="1" x14ac:dyDescent="0.15">
      <c r="A69" s="357"/>
      <c r="B69" s="358"/>
      <c r="C69" s="358"/>
      <c r="D69" s="358"/>
      <c r="E69" s="358"/>
      <c r="F69" s="358"/>
      <c r="G69" s="358"/>
      <c r="H69" s="358"/>
      <c r="I69" s="358"/>
      <c r="J69" s="359"/>
      <c r="K69" s="363"/>
      <c r="L69" s="364"/>
      <c r="M69" s="365"/>
      <c r="N69" s="369"/>
      <c r="O69" s="370"/>
      <c r="P69" s="373"/>
      <c r="Q69" s="374"/>
      <c r="R69" s="374"/>
      <c r="S69" s="375"/>
      <c r="T69" s="379"/>
      <c r="U69" s="373"/>
      <c r="V69" s="374"/>
      <c r="W69" s="374"/>
      <c r="X69" s="375"/>
      <c r="Y69" s="31"/>
      <c r="Z69" s="270" t="s">
        <v>75</v>
      </c>
      <c r="AA69" s="271"/>
      <c r="AB69" s="271"/>
      <c r="AC69" s="301"/>
      <c r="AD69" s="270"/>
      <c r="AE69" s="271"/>
      <c r="AF69" s="354" t="s">
        <v>81</v>
      </c>
      <c r="AG69" s="354"/>
      <c r="AH69" s="354"/>
      <c r="AI69" s="271" t="s">
        <v>82</v>
      </c>
      <c r="AJ69" s="271"/>
      <c r="AK69" s="32"/>
      <c r="AL69" s="32"/>
      <c r="AM69" s="32"/>
      <c r="AN69" s="32"/>
      <c r="AO69" s="33"/>
    </row>
    <row r="70" spans="1:41" ht="9.9499999999999993" customHeight="1" x14ac:dyDescent="0.15">
      <c r="A70" s="357">
        <f t="shared" ref="A70" si="34">A23</f>
        <v>0</v>
      </c>
      <c r="B70" s="358"/>
      <c r="C70" s="358"/>
      <c r="D70" s="358"/>
      <c r="E70" s="358"/>
      <c r="F70" s="358"/>
      <c r="G70" s="358"/>
      <c r="H70" s="358"/>
      <c r="I70" s="358"/>
      <c r="J70" s="359"/>
      <c r="K70" s="363">
        <f t="shared" ref="K70" si="35">K23</f>
        <v>0</v>
      </c>
      <c r="L70" s="364"/>
      <c r="M70" s="365"/>
      <c r="N70" s="369">
        <f t="shared" ref="N70" si="36">N23</f>
        <v>0</v>
      </c>
      <c r="O70" s="370"/>
      <c r="P70" s="373">
        <f t="shared" ref="P70" si="37">P23</f>
        <v>0</v>
      </c>
      <c r="Q70" s="374"/>
      <c r="R70" s="374"/>
      <c r="S70" s="375"/>
      <c r="T70" s="379" t="str">
        <f t="shared" ref="T70:U70" si="38">T23</f>
        <v/>
      </c>
      <c r="U70" s="373">
        <f t="shared" si="38"/>
        <v>0</v>
      </c>
      <c r="V70" s="374"/>
      <c r="W70" s="374"/>
      <c r="X70" s="375"/>
      <c r="Y70" s="31"/>
      <c r="Z70" s="302"/>
      <c r="AA70" s="303"/>
      <c r="AB70" s="303"/>
      <c r="AC70" s="304"/>
      <c r="AD70" s="302"/>
      <c r="AE70" s="303"/>
      <c r="AF70" s="355"/>
      <c r="AG70" s="355"/>
      <c r="AH70" s="355"/>
      <c r="AI70" s="303"/>
      <c r="AJ70" s="303"/>
      <c r="AK70" s="31"/>
      <c r="AL70" s="31"/>
      <c r="AM70" s="31"/>
      <c r="AN70" s="31"/>
      <c r="AO70" s="36"/>
    </row>
    <row r="71" spans="1:41" ht="9.9499999999999993" customHeight="1" x14ac:dyDescent="0.15">
      <c r="A71" s="357"/>
      <c r="B71" s="358"/>
      <c r="C71" s="358"/>
      <c r="D71" s="358"/>
      <c r="E71" s="358"/>
      <c r="F71" s="358"/>
      <c r="G71" s="358"/>
      <c r="H71" s="358"/>
      <c r="I71" s="358"/>
      <c r="J71" s="359"/>
      <c r="K71" s="363"/>
      <c r="L71" s="364"/>
      <c r="M71" s="365"/>
      <c r="N71" s="369"/>
      <c r="O71" s="370"/>
      <c r="P71" s="373"/>
      <c r="Q71" s="374"/>
      <c r="R71" s="374"/>
      <c r="S71" s="375"/>
      <c r="T71" s="379"/>
      <c r="U71" s="373"/>
      <c r="V71" s="374"/>
      <c r="W71" s="374"/>
      <c r="X71" s="375"/>
      <c r="Y71" s="31"/>
      <c r="Z71" s="272"/>
      <c r="AA71" s="273"/>
      <c r="AB71" s="273"/>
      <c r="AC71" s="305"/>
      <c r="AD71" s="272"/>
      <c r="AE71" s="273"/>
      <c r="AF71" s="356"/>
      <c r="AG71" s="356"/>
      <c r="AH71" s="356"/>
      <c r="AI71" s="273"/>
      <c r="AJ71" s="273"/>
      <c r="AK71" s="37"/>
      <c r="AL71" s="37"/>
      <c r="AM71" s="37"/>
      <c r="AN71" s="37"/>
      <c r="AO71" s="38"/>
    </row>
    <row r="72" spans="1:41" ht="9.9499999999999993" customHeight="1" x14ac:dyDescent="0.15">
      <c r="A72" s="357">
        <f t="shared" ref="A72" si="39">A25</f>
        <v>0</v>
      </c>
      <c r="B72" s="358"/>
      <c r="C72" s="358"/>
      <c r="D72" s="358"/>
      <c r="E72" s="358"/>
      <c r="F72" s="358"/>
      <c r="G72" s="358"/>
      <c r="H72" s="358"/>
      <c r="I72" s="358"/>
      <c r="J72" s="359"/>
      <c r="K72" s="363">
        <f t="shared" ref="K72" si="40">K25</f>
        <v>0</v>
      </c>
      <c r="L72" s="364"/>
      <c r="M72" s="365"/>
      <c r="N72" s="369">
        <f t="shared" ref="N72" si="41">N25</f>
        <v>0</v>
      </c>
      <c r="O72" s="370"/>
      <c r="P72" s="373">
        <f t="shared" ref="P72" si="42">P25</f>
        <v>0</v>
      </c>
      <c r="Q72" s="374"/>
      <c r="R72" s="374"/>
      <c r="S72" s="375"/>
      <c r="T72" s="379" t="str">
        <f t="shared" ref="T72:U72" si="43">T25</f>
        <v/>
      </c>
      <c r="U72" s="373">
        <f t="shared" si="43"/>
        <v>0</v>
      </c>
      <c r="V72" s="374"/>
      <c r="W72" s="374"/>
      <c r="X72" s="375"/>
      <c r="Y72" s="31"/>
      <c r="Z72" s="270" t="s">
        <v>76</v>
      </c>
      <c r="AA72" s="271"/>
      <c r="AB72" s="271"/>
      <c r="AC72" s="301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3"/>
    </row>
    <row r="73" spans="1:41" ht="9.9499999999999993" customHeight="1" x14ac:dyDescent="0.15">
      <c r="A73" s="357"/>
      <c r="B73" s="358"/>
      <c r="C73" s="358"/>
      <c r="D73" s="358"/>
      <c r="E73" s="358"/>
      <c r="F73" s="358"/>
      <c r="G73" s="358"/>
      <c r="H73" s="358"/>
      <c r="I73" s="358"/>
      <c r="J73" s="359"/>
      <c r="K73" s="363"/>
      <c r="L73" s="364"/>
      <c r="M73" s="365"/>
      <c r="N73" s="369"/>
      <c r="O73" s="370"/>
      <c r="P73" s="376"/>
      <c r="Q73" s="377"/>
      <c r="R73" s="377"/>
      <c r="S73" s="378"/>
      <c r="T73" s="379"/>
      <c r="U73" s="373"/>
      <c r="V73" s="374"/>
      <c r="W73" s="374"/>
      <c r="X73" s="375"/>
      <c r="Y73" s="31"/>
      <c r="Z73" s="302"/>
      <c r="AA73" s="303"/>
      <c r="AB73" s="303"/>
      <c r="AC73" s="304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6"/>
    </row>
    <row r="74" spans="1:41" ht="9.9499999999999993" customHeight="1" x14ac:dyDescent="0.15">
      <c r="A74" s="357">
        <f t="shared" ref="A74" si="44">A27</f>
        <v>0</v>
      </c>
      <c r="B74" s="358"/>
      <c r="C74" s="358"/>
      <c r="D74" s="358"/>
      <c r="E74" s="358"/>
      <c r="F74" s="358"/>
      <c r="G74" s="358"/>
      <c r="H74" s="358"/>
      <c r="I74" s="358"/>
      <c r="J74" s="359"/>
      <c r="K74" s="363">
        <f t="shared" ref="K74" si="45">K27</f>
        <v>0</v>
      </c>
      <c r="L74" s="364"/>
      <c r="M74" s="365"/>
      <c r="N74" s="369">
        <f t="shared" ref="N74" si="46">N27</f>
        <v>0</v>
      </c>
      <c r="O74" s="370"/>
      <c r="P74" s="373">
        <f t="shared" ref="P74" si="47">P27</f>
        <v>0</v>
      </c>
      <c r="Q74" s="374"/>
      <c r="R74" s="374"/>
      <c r="S74" s="375"/>
      <c r="T74" s="379" t="str">
        <f t="shared" ref="T74:U74" si="48">T27</f>
        <v/>
      </c>
      <c r="U74" s="373">
        <f t="shared" si="48"/>
        <v>0</v>
      </c>
      <c r="V74" s="374"/>
      <c r="W74" s="374"/>
      <c r="X74" s="375"/>
      <c r="Y74" s="31"/>
      <c r="Z74" s="302"/>
      <c r="AA74" s="303"/>
      <c r="AB74" s="303"/>
      <c r="AC74" s="304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6"/>
    </row>
    <row r="75" spans="1:41" ht="9.9499999999999993" customHeight="1" x14ac:dyDescent="0.15">
      <c r="A75" s="357"/>
      <c r="B75" s="358"/>
      <c r="C75" s="358"/>
      <c r="D75" s="358"/>
      <c r="E75" s="358"/>
      <c r="F75" s="358"/>
      <c r="G75" s="358"/>
      <c r="H75" s="358"/>
      <c r="I75" s="358"/>
      <c r="J75" s="359"/>
      <c r="K75" s="363"/>
      <c r="L75" s="364"/>
      <c r="M75" s="365"/>
      <c r="N75" s="369"/>
      <c r="O75" s="370"/>
      <c r="P75" s="373"/>
      <c r="Q75" s="374"/>
      <c r="R75" s="374"/>
      <c r="S75" s="375"/>
      <c r="T75" s="379"/>
      <c r="U75" s="373"/>
      <c r="V75" s="374"/>
      <c r="W75" s="374"/>
      <c r="X75" s="375"/>
      <c r="Y75" s="31"/>
      <c r="Z75" s="302"/>
      <c r="AA75" s="303"/>
      <c r="AB75" s="303"/>
      <c r="AC75" s="304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6"/>
    </row>
    <row r="76" spans="1:41" ht="9.9499999999999993" customHeight="1" x14ac:dyDescent="0.15">
      <c r="A76" s="357">
        <f t="shared" ref="A76" si="49">A29</f>
        <v>0</v>
      </c>
      <c r="B76" s="358"/>
      <c r="C76" s="358"/>
      <c r="D76" s="358"/>
      <c r="E76" s="358"/>
      <c r="F76" s="358"/>
      <c r="G76" s="358"/>
      <c r="H76" s="358"/>
      <c r="I76" s="358"/>
      <c r="J76" s="359"/>
      <c r="K76" s="363">
        <f t="shared" ref="K76" si="50">K29</f>
        <v>0</v>
      </c>
      <c r="L76" s="364"/>
      <c r="M76" s="365"/>
      <c r="N76" s="369">
        <f t="shared" ref="N76" si="51">N29</f>
        <v>0</v>
      </c>
      <c r="O76" s="370"/>
      <c r="P76" s="373">
        <f t="shared" ref="P76" si="52">P29</f>
        <v>0</v>
      </c>
      <c r="Q76" s="374"/>
      <c r="R76" s="374"/>
      <c r="S76" s="375"/>
      <c r="T76" s="379" t="str">
        <f t="shared" ref="T76:U76" si="53">T29</f>
        <v/>
      </c>
      <c r="U76" s="373">
        <f t="shared" si="53"/>
        <v>0</v>
      </c>
      <c r="V76" s="374"/>
      <c r="W76" s="374"/>
      <c r="X76" s="375"/>
      <c r="Y76" s="31"/>
      <c r="Z76" s="302"/>
      <c r="AA76" s="303"/>
      <c r="AB76" s="303"/>
      <c r="AC76" s="304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6"/>
    </row>
    <row r="77" spans="1:41" ht="9.9499999999999993" customHeight="1" x14ac:dyDescent="0.15">
      <c r="A77" s="357"/>
      <c r="B77" s="358"/>
      <c r="C77" s="358"/>
      <c r="D77" s="358"/>
      <c r="E77" s="358"/>
      <c r="F77" s="358"/>
      <c r="G77" s="358"/>
      <c r="H77" s="358"/>
      <c r="I77" s="358"/>
      <c r="J77" s="359"/>
      <c r="K77" s="363"/>
      <c r="L77" s="364"/>
      <c r="M77" s="365"/>
      <c r="N77" s="369"/>
      <c r="O77" s="370"/>
      <c r="P77" s="373"/>
      <c r="Q77" s="374"/>
      <c r="R77" s="374"/>
      <c r="S77" s="375"/>
      <c r="T77" s="379"/>
      <c r="U77" s="373"/>
      <c r="V77" s="374"/>
      <c r="W77" s="374"/>
      <c r="X77" s="375"/>
      <c r="Y77" s="31"/>
      <c r="Z77" s="302"/>
      <c r="AA77" s="303"/>
      <c r="AB77" s="303"/>
      <c r="AC77" s="304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6"/>
    </row>
    <row r="78" spans="1:41" ht="9.9499999999999993" customHeight="1" x14ac:dyDescent="0.15">
      <c r="A78" s="357">
        <f t="shared" ref="A78" si="54">A31</f>
        <v>0</v>
      </c>
      <c r="B78" s="358"/>
      <c r="C78" s="358"/>
      <c r="D78" s="358"/>
      <c r="E78" s="358"/>
      <c r="F78" s="358"/>
      <c r="G78" s="358"/>
      <c r="H78" s="358"/>
      <c r="I78" s="358"/>
      <c r="J78" s="359"/>
      <c r="K78" s="363">
        <f t="shared" ref="K78" si="55">K31</f>
        <v>0</v>
      </c>
      <c r="L78" s="364"/>
      <c r="M78" s="365"/>
      <c r="N78" s="369">
        <f t="shared" ref="N78" si="56">N31</f>
        <v>0</v>
      </c>
      <c r="O78" s="370"/>
      <c r="P78" s="373">
        <f t="shared" ref="P78" si="57">P31</f>
        <v>0</v>
      </c>
      <c r="Q78" s="374"/>
      <c r="R78" s="374"/>
      <c r="S78" s="375"/>
      <c r="T78" s="379" t="str">
        <f t="shared" ref="T78:U78" si="58">T31</f>
        <v/>
      </c>
      <c r="U78" s="373">
        <f t="shared" si="58"/>
        <v>0</v>
      </c>
      <c r="V78" s="374"/>
      <c r="W78" s="374"/>
      <c r="X78" s="375"/>
      <c r="Y78" s="31"/>
      <c r="Z78" s="302"/>
      <c r="AA78" s="303"/>
      <c r="AB78" s="303"/>
      <c r="AC78" s="304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6"/>
    </row>
    <row r="79" spans="1:41" ht="9.9499999999999993" customHeight="1" x14ac:dyDescent="0.15">
      <c r="A79" s="357"/>
      <c r="B79" s="358"/>
      <c r="C79" s="358"/>
      <c r="D79" s="358"/>
      <c r="E79" s="358"/>
      <c r="F79" s="358"/>
      <c r="G79" s="358"/>
      <c r="H79" s="358"/>
      <c r="I79" s="358"/>
      <c r="J79" s="359"/>
      <c r="K79" s="363"/>
      <c r="L79" s="364"/>
      <c r="M79" s="365"/>
      <c r="N79" s="369"/>
      <c r="O79" s="370"/>
      <c r="P79" s="373"/>
      <c r="Q79" s="374"/>
      <c r="R79" s="374"/>
      <c r="S79" s="375"/>
      <c r="T79" s="379"/>
      <c r="U79" s="373"/>
      <c r="V79" s="374"/>
      <c r="W79" s="374"/>
      <c r="X79" s="375"/>
      <c r="Y79" s="31"/>
      <c r="Z79" s="302"/>
      <c r="AA79" s="303"/>
      <c r="AB79" s="303"/>
      <c r="AC79" s="304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6"/>
    </row>
    <row r="80" spans="1:41" ht="9.9499999999999993" customHeight="1" x14ac:dyDescent="0.15">
      <c r="A80" s="357">
        <f t="shared" ref="A80" si="59">A33</f>
        <v>0</v>
      </c>
      <c r="B80" s="358"/>
      <c r="C80" s="358"/>
      <c r="D80" s="358"/>
      <c r="E80" s="358"/>
      <c r="F80" s="358"/>
      <c r="G80" s="358"/>
      <c r="H80" s="358"/>
      <c r="I80" s="358"/>
      <c r="J80" s="359"/>
      <c r="K80" s="363">
        <f t="shared" ref="K80" si="60">K33</f>
        <v>0</v>
      </c>
      <c r="L80" s="364"/>
      <c r="M80" s="365"/>
      <c r="N80" s="369">
        <f t="shared" ref="N80" si="61">N33</f>
        <v>0</v>
      </c>
      <c r="O80" s="370"/>
      <c r="P80" s="373">
        <f t="shared" ref="P80" si="62">P33</f>
        <v>0</v>
      </c>
      <c r="Q80" s="374"/>
      <c r="R80" s="374"/>
      <c r="S80" s="375"/>
      <c r="T80" s="379" t="str">
        <f t="shared" ref="T80:U80" si="63">T33</f>
        <v/>
      </c>
      <c r="U80" s="373">
        <f t="shared" si="63"/>
        <v>0</v>
      </c>
      <c r="V80" s="374"/>
      <c r="W80" s="374"/>
      <c r="X80" s="375"/>
      <c r="Y80" s="31"/>
      <c r="Z80" s="302"/>
      <c r="AA80" s="303"/>
      <c r="AB80" s="303"/>
      <c r="AC80" s="304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6"/>
    </row>
    <row r="81" spans="1:41" ht="9.9499999999999993" customHeight="1" thickBot="1" x14ac:dyDescent="0.2">
      <c r="A81" s="360"/>
      <c r="B81" s="361"/>
      <c r="C81" s="361"/>
      <c r="D81" s="361"/>
      <c r="E81" s="361"/>
      <c r="F81" s="361"/>
      <c r="G81" s="361"/>
      <c r="H81" s="361"/>
      <c r="I81" s="361"/>
      <c r="J81" s="362"/>
      <c r="K81" s="366"/>
      <c r="L81" s="367"/>
      <c r="M81" s="368"/>
      <c r="N81" s="371"/>
      <c r="O81" s="372"/>
      <c r="P81" s="376"/>
      <c r="Q81" s="377"/>
      <c r="R81" s="377"/>
      <c r="S81" s="378"/>
      <c r="T81" s="380"/>
      <c r="U81" s="381"/>
      <c r="V81" s="382"/>
      <c r="W81" s="382"/>
      <c r="X81" s="383"/>
      <c r="Y81" s="31"/>
      <c r="Z81" s="302"/>
      <c r="AA81" s="303"/>
      <c r="AB81" s="303"/>
      <c r="AC81" s="304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6"/>
    </row>
    <row r="82" spans="1:41" ht="9.9499999999999993" customHeight="1" thickTop="1" x14ac:dyDescent="0.1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40"/>
      <c r="P82" s="310" t="s">
        <v>103</v>
      </c>
      <c r="Q82" s="311"/>
      <c r="R82" s="311"/>
      <c r="S82" s="311"/>
      <c r="T82" s="312"/>
      <c r="U82" s="274">
        <f>U35</f>
        <v>534895</v>
      </c>
      <c r="V82" s="275"/>
      <c r="W82" s="275"/>
      <c r="X82" s="276"/>
      <c r="Y82" s="31"/>
      <c r="Z82" s="302"/>
      <c r="AA82" s="303"/>
      <c r="AB82" s="303"/>
      <c r="AC82" s="304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6"/>
    </row>
    <row r="83" spans="1:41" ht="9.9499999999999993" customHeight="1" x14ac:dyDescent="0.15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2"/>
      <c r="P83" s="313"/>
      <c r="Q83" s="314"/>
      <c r="R83" s="314"/>
      <c r="S83" s="314"/>
      <c r="T83" s="315"/>
      <c r="U83" s="277"/>
      <c r="V83" s="278"/>
      <c r="W83" s="278"/>
      <c r="X83" s="279"/>
      <c r="Y83" s="31"/>
      <c r="Z83" s="302"/>
      <c r="AA83" s="303"/>
      <c r="AB83" s="303"/>
      <c r="AC83" s="304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6"/>
    </row>
    <row r="84" spans="1:41" ht="9.9499999999999993" customHeigh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43"/>
      <c r="L84" s="43"/>
      <c r="M84" s="43"/>
      <c r="N84" s="44"/>
      <c r="O84" s="44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02"/>
      <c r="AA84" s="303"/>
      <c r="AB84" s="303"/>
      <c r="AC84" s="304"/>
      <c r="AD84" s="45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7"/>
    </row>
    <row r="85" spans="1:41" ht="9.9499999999999993" customHeight="1" x14ac:dyDescent="0.15">
      <c r="A85" s="263" t="str">
        <f ca="1">A38</f>
        <v/>
      </c>
      <c r="B85" s="263"/>
      <c r="C85" s="263"/>
      <c r="D85" s="263"/>
      <c r="E85" s="263"/>
      <c r="F85" s="263"/>
      <c r="G85" s="263"/>
      <c r="H85" s="264"/>
      <c r="I85" s="389" t="s">
        <v>96</v>
      </c>
      <c r="J85" s="390"/>
      <c r="K85" s="390"/>
      <c r="L85" s="391"/>
      <c r="M85" s="270" t="s">
        <v>93</v>
      </c>
      <c r="N85" s="271"/>
      <c r="O85" s="271"/>
      <c r="P85" s="301"/>
      <c r="Q85" s="270" t="s">
        <v>64</v>
      </c>
      <c r="R85" s="271"/>
      <c r="S85" s="271"/>
      <c r="T85" s="301"/>
      <c r="U85" s="270" t="s">
        <v>95</v>
      </c>
      <c r="V85" s="271"/>
      <c r="W85" s="271"/>
      <c r="X85" s="301"/>
      <c r="Y85" s="31"/>
      <c r="Z85" s="302"/>
      <c r="AA85" s="303"/>
      <c r="AB85" s="303"/>
      <c r="AC85" s="304"/>
      <c r="AD85" s="45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7"/>
    </row>
    <row r="86" spans="1:41" ht="9.9499999999999993" customHeight="1" x14ac:dyDescent="0.15">
      <c r="A86" s="263"/>
      <c r="B86" s="263"/>
      <c r="C86" s="263"/>
      <c r="D86" s="263"/>
      <c r="E86" s="263"/>
      <c r="F86" s="263"/>
      <c r="G86" s="263"/>
      <c r="H86" s="264"/>
      <c r="I86" s="392"/>
      <c r="J86" s="393"/>
      <c r="K86" s="393"/>
      <c r="L86" s="394"/>
      <c r="M86" s="272"/>
      <c r="N86" s="273"/>
      <c r="O86" s="273"/>
      <c r="P86" s="305"/>
      <c r="Q86" s="272"/>
      <c r="R86" s="273"/>
      <c r="S86" s="273"/>
      <c r="T86" s="305"/>
      <c r="U86" s="272"/>
      <c r="V86" s="273"/>
      <c r="W86" s="273"/>
      <c r="X86" s="305"/>
      <c r="Y86" s="31"/>
      <c r="Z86" s="272"/>
      <c r="AA86" s="273"/>
      <c r="AB86" s="273"/>
      <c r="AC86" s="305"/>
      <c r="AD86" s="48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5"/>
    </row>
    <row r="87" spans="1:41" ht="9.9499999999999993" customHeight="1" x14ac:dyDescent="0.15">
      <c r="A87" s="263" t="str">
        <f ca="1">A40</f>
        <v/>
      </c>
      <c r="B87" s="263"/>
      <c r="C87" s="263"/>
      <c r="D87" s="263"/>
      <c r="E87" s="263"/>
      <c r="F87" s="263"/>
      <c r="G87" s="263"/>
      <c r="H87" s="264"/>
      <c r="I87" s="286">
        <v>0.1</v>
      </c>
      <c r="J87" s="287"/>
      <c r="K87" s="49"/>
      <c r="L87" s="30"/>
      <c r="M87" s="290">
        <f>M40</f>
        <v>525636</v>
      </c>
      <c r="N87" s="291"/>
      <c r="O87" s="291"/>
      <c r="P87" s="292"/>
      <c r="Q87" s="290">
        <f t="shared" ref="Q87" si="64">Q40</f>
        <v>52564</v>
      </c>
      <c r="R87" s="291"/>
      <c r="S87" s="291"/>
      <c r="T87" s="292"/>
      <c r="U87" s="290">
        <f t="shared" ref="U87" si="65">U40</f>
        <v>578200</v>
      </c>
      <c r="V87" s="291"/>
      <c r="W87" s="291"/>
      <c r="X87" s="292"/>
      <c r="Y87" s="31"/>
      <c r="Z87" s="299" t="s">
        <v>77</v>
      </c>
      <c r="AA87" s="299"/>
      <c r="AB87" s="299"/>
      <c r="AC87" s="299"/>
      <c r="AD87" s="299"/>
      <c r="AE87" s="299"/>
      <c r="AF87" s="299"/>
      <c r="AG87" s="299"/>
      <c r="AH87" s="299"/>
      <c r="AI87" s="299"/>
      <c r="AJ87" s="299"/>
      <c r="AK87" s="299" t="s">
        <v>100</v>
      </c>
      <c r="AL87" s="299"/>
      <c r="AM87" s="299"/>
      <c r="AN87" s="299"/>
      <c r="AO87" s="299"/>
    </row>
    <row r="88" spans="1:41" ht="9.9499999999999993" customHeight="1" x14ac:dyDescent="0.15">
      <c r="A88" s="263"/>
      <c r="B88" s="263"/>
      <c r="C88" s="263"/>
      <c r="D88" s="263"/>
      <c r="E88" s="263"/>
      <c r="F88" s="263"/>
      <c r="G88" s="263"/>
      <c r="H88" s="264"/>
      <c r="I88" s="288"/>
      <c r="J88" s="289"/>
      <c r="K88" s="51"/>
      <c r="L88" s="35"/>
      <c r="M88" s="277"/>
      <c r="N88" s="278"/>
      <c r="O88" s="278"/>
      <c r="P88" s="279"/>
      <c r="Q88" s="277"/>
      <c r="R88" s="278"/>
      <c r="S88" s="278"/>
      <c r="T88" s="279"/>
      <c r="U88" s="277"/>
      <c r="V88" s="278"/>
      <c r="W88" s="278"/>
      <c r="X88" s="279"/>
      <c r="Y88" s="31"/>
      <c r="Z88" s="300"/>
      <c r="AA88" s="300"/>
      <c r="AB88" s="300"/>
      <c r="AC88" s="300"/>
      <c r="AD88" s="300"/>
      <c r="AE88" s="300"/>
      <c r="AF88" s="300"/>
      <c r="AG88" s="300"/>
      <c r="AH88" s="300"/>
      <c r="AI88" s="300"/>
      <c r="AJ88" s="300"/>
      <c r="AK88" s="300"/>
      <c r="AL88" s="300"/>
      <c r="AM88" s="300"/>
      <c r="AN88" s="300"/>
      <c r="AO88" s="300"/>
    </row>
    <row r="89" spans="1:41" ht="9.9499999999999993" customHeight="1" x14ac:dyDescent="0.15">
      <c r="A89" s="263" t="str">
        <f>A42</f>
        <v/>
      </c>
      <c r="B89" s="263"/>
      <c r="C89" s="263"/>
      <c r="D89" s="263"/>
      <c r="E89" s="263"/>
      <c r="F89" s="263"/>
      <c r="G89" s="263"/>
      <c r="H89" s="264"/>
      <c r="I89" s="286">
        <v>0.08</v>
      </c>
      <c r="J89" s="287"/>
      <c r="K89" s="266" t="s">
        <v>97</v>
      </c>
      <c r="L89" s="267"/>
      <c r="M89" s="290">
        <f t="shared" ref="M89" si="66">M42</f>
        <v>9259</v>
      </c>
      <c r="N89" s="291"/>
      <c r="O89" s="291"/>
      <c r="P89" s="292"/>
      <c r="Q89" s="290">
        <f t="shared" ref="Q89" si="67">Q42</f>
        <v>741</v>
      </c>
      <c r="R89" s="291"/>
      <c r="S89" s="291"/>
      <c r="T89" s="292"/>
      <c r="U89" s="290">
        <f t="shared" ref="U89" si="68">U42</f>
        <v>10000</v>
      </c>
      <c r="V89" s="291"/>
      <c r="W89" s="291"/>
      <c r="X89" s="292"/>
      <c r="Y89" s="31"/>
      <c r="Z89" s="5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52"/>
      <c r="AL89" s="32"/>
      <c r="AM89" s="32"/>
      <c r="AN89" s="32"/>
      <c r="AO89" s="33"/>
    </row>
    <row r="90" spans="1:41" ht="9.9499999999999993" customHeight="1" x14ac:dyDescent="0.15">
      <c r="A90" s="263"/>
      <c r="B90" s="263"/>
      <c r="C90" s="263"/>
      <c r="D90" s="263"/>
      <c r="E90" s="263"/>
      <c r="F90" s="263"/>
      <c r="G90" s="263"/>
      <c r="H90" s="264"/>
      <c r="I90" s="288"/>
      <c r="J90" s="289"/>
      <c r="K90" s="268"/>
      <c r="L90" s="269"/>
      <c r="M90" s="296"/>
      <c r="N90" s="297"/>
      <c r="O90" s="297"/>
      <c r="P90" s="298"/>
      <c r="Q90" s="296"/>
      <c r="R90" s="297"/>
      <c r="S90" s="297"/>
      <c r="T90" s="298"/>
      <c r="U90" s="296"/>
      <c r="V90" s="297"/>
      <c r="W90" s="297"/>
      <c r="X90" s="298"/>
      <c r="Y90" s="31"/>
      <c r="Z90" s="53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53"/>
      <c r="AL90" s="31"/>
      <c r="AM90" s="31"/>
      <c r="AN90" s="31"/>
      <c r="AO90" s="36"/>
    </row>
    <row r="91" spans="1:41" ht="9.9499999999999993" customHeight="1" x14ac:dyDescent="0.15">
      <c r="A91" s="41"/>
      <c r="B91" s="120"/>
      <c r="C91" s="120"/>
      <c r="D91" s="120"/>
      <c r="E91" s="120"/>
      <c r="F91" s="120"/>
      <c r="G91" s="120"/>
      <c r="H91" s="121"/>
      <c r="I91" s="270" t="s">
        <v>102</v>
      </c>
      <c r="J91" s="271"/>
      <c r="K91" s="266" t="s">
        <v>101</v>
      </c>
      <c r="L91" s="267"/>
      <c r="M91" s="290">
        <f t="shared" ref="M91" si="69">M44</f>
        <v>0</v>
      </c>
      <c r="N91" s="291"/>
      <c r="O91" s="291"/>
      <c r="P91" s="292"/>
      <c r="Q91" s="290">
        <f t="shared" ref="Q91" si="70">Q44</f>
        <v>0</v>
      </c>
      <c r="R91" s="291"/>
      <c r="S91" s="291"/>
      <c r="T91" s="292"/>
      <c r="U91" s="290">
        <f t="shared" ref="U91" si="71">U44</f>
        <v>0</v>
      </c>
      <c r="V91" s="291"/>
      <c r="W91" s="291"/>
      <c r="X91" s="292"/>
      <c r="Y91" s="31"/>
      <c r="Z91" s="53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53"/>
      <c r="AL91" s="31"/>
      <c r="AM91" s="31"/>
      <c r="AN91" s="31"/>
      <c r="AO91" s="36"/>
    </row>
    <row r="92" spans="1:41" ht="9.9499999999999993" customHeight="1" thickBot="1" x14ac:dyDescent="0.2">
      <c r="A92" s="41"/>
      <c r="B92" s="120"/>
      <c r="C92" s="120"/>
      <c r="D92" s="120"/>
      <c r="E92" s="120"/>
      <c r="F92" s="120"/>
      <c r="G92" s="120"/>
      <c r="H92" s="121"/>
      <c r="I92" s="272"/>
      <c r="J92" s="273"/>
      <c r="K92" s="268"/>
      <c r="L92" s="269"/>
      <c r="M92" s="293"/>
      <c r="N92" s="294"/>
      <c r="O92" s="294"/>
      <c r="P92" s="295"/>
      <c r="Q92" s="293"/>
      <c r="R92" s="294"/>
      <c r="S92" s="294"/>
      <c r="T92" s="295"/>
      <c r="U92" s="296"/>
      <c r="V92" s="297"/>
      <c r="W92" s="297"/>
      <c r="X92" s="298"/>
      <c r="Y92" s="31"/>
      <c r="Z92" s="53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53"/>
      <c r="AL92" s="31"/>
      <c r="AM92" s="31"/>
      <c r="AN92" s="31"/>
      <c r="AO92" s="36"/>
    </row>
    <row r="93" spans="1:41" ht="9.9499999999999993" customHeight="1" thickTop="1" x14ac:dyDescent="0.15">
      <c r="A93" s="7"/>
      <c r="B93" s="7"/>
      <c r="C93" s="7"/>
      <c r="D93" s="7"/>
      <c r="E93" s="7"/>
      <c r="F93" s="7"/>
      <c r="G93" s="7"/>
      <c r="H93" s="7"/>
      <c r="I93" s="54"/>
      <c r="J93" s="54"/>
      <c r="K93" s="54"/>
      <c r="L93" s="55"/>
      <c r="M93" s="274">
        <f t="shared" ref="M93" si="72">M46</f>
        <v>534895</v>
      </c>
      <c r="N93" s="275"/>
      <c r="O93" s="275"/>
      <c r="P93" s="276"/>
      <c r="Q93" s="274">
        <f t="shared" ref="Q93" si="73">Q46</f>
        <v>53305</v>
      </c>
      <c r="R93" s="275"/>
      <c r="S93" s="275"/>
      <c r="T93" s="275"/>
      <c r="U93" s="280">
        <f t="shared" ref="U93" si="74">U46</f>
        <v>588200</v>
      </c>
      <c r="V93" s="281"/>
      <c r="W93" s="281"/>
      <c r="X93" s="282"/>
      <c r="Y93" s="31"/>
      <c r="Z93" s="53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53"/>
      <c r="AL93" s="31"/>
      <c r="AM93" s="31"/>
      <c r="AN93" s="31"/>
      <c r="AO93" s="36"/>
    </row>
    <row r="94" spans="1:41" ht="9.9499999999999993" customHeight="1" thickBot="1" x14ac:dyDescent="0.2">
      <c r="A94" s="31"/>
      <c r="B94" s="31"/>
      <c r="C94" s="31"/>
      <c r="D94" s="31"/>
      <c r="E94" s="31"/>
      <c r="F94" s="31"/>
      <c r="G94" s="31"/>
      <c r="H94" s="31"/>
      <c r="I94" s="56"/>
      <c r="J94" s="56"/>
      <c r="K94" s="56"/>
      <c r="L94" s="57"/>
      <c r="M94" s="277"/>
      <c r="N94" s="278"/>
      <c r="O94" s="278"/>
      <c r="P94" s="279"/>
      <c r="Q94" s="277"/>
      <c r="R94" s="278"/>
      <c r="S94" s="278"/>
      <c r="T94" s="278"/>
      <c r="U94" s="283"/>
      <c r="V94" s="284"/>
      <c r="W94" s="284"/>
      <c r="X94" s="285"/>
      <c r="Y94" s="31"/>
      <c r="Z94" s="58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58"/>
      <c r="AL94" s="37"/>
      <c r="AM94" s="37"/>
      <c r="AN94" s="37"/>
      <c r="AO94" s="38"/>
    </row>
  </sheetData>
  <sheetProtection algorithmName="SHA-512" hashValue="TnnBER8cOXg6eb05SEZtucWD5q+6sMFW5Y1aug0xEGPwIXG8ymK7Q1lsw29d9OSZtP38M43WLAasl6J/fDT00g==" saltValue="XnNIi4oKm1Zij4QqD2kzDA==" spinCount="100000" sheet="1" formatCells="0"/>
  <mergeCells count="246">
    <mergeCell ref="A1:AO1"/>
    <mergeCell ref="A2:G2"/>
    <mergeCell ref="A3:AO3"/>
    <mergeCell ref="A4:AO4"/>
    <mergeCell ref="Z5:AD5"/>
    <mergeCell ref="AE5:AH5"/>
    <mergeCell ref="A10:E11"/>
    <mergeCell ref="F10:S11"/>
    <mergeCell ref="AA10:AB10"/>
    <mergeCell ref="AD10:AN10"/>
    <mergeCell ref="AA11:AB11"/>
    <mergeCell ref="AD11:AN11"/>
    <mergeCell ref="AE7:AN7"/>
    <mergeCell ref="A9:E9"/>
    <mergeCell ref="F9:J9"/>
    <mergeCell ref="L9:M9"/>
    <mergeCell ref="AA9:AB9"/>
    <mergeCell ref="AD9:AN9"/>
    <mergeCell ref="T13:T14"/>
    <mergeCell ref="U13:X14"/>
    <mergeCell ref="A15:J16"/>
    <mergeCell ref="K15:M16"/>
    <mergeCell ref="N15:O16"/>
    <mergeCell ref="P15:S16"/>
    <mergeCell ref="T15:T16"/>
    <mergeCell ref="U15:X16"/>
    <mergeCell ref="B12:S12"/>
    <mergeCell ref="A13:A14"/>
    <mergeCell ref="B13:J14"/>
    <mergeCell ref="K13:M14"/>
    <mergeCell ref="N13:O14"/>
    <mergeCell ref="P13:S14"/>
    <mergeCell ref="A19:J20"/>
    <mergeCell ref="K19:M20"/>
    <mergeCell ref="N19:O20"/>
    <mergeCell ref="P19:S20"/>
    <mergeCell ref="T19:T20"/>
    <mergeCell ref="U19:X20"/>
    <mergeCell ref="A17:J18"/>
    <mergeCell ref="K17:M18"/>
    <mergeCell ref="N17:O18"/>
    <mergeCell ref="P17:S18"/>
    <mergeCell ref="T17:T18"/>
    <mergeCell ref="U17:X18"/>
    <mergeCell ref="A23:J24"/>
    <mergeCell ref="K23:M24"/>
    <mergeCell ref="N23:O24"/>
    <mergeCell ref="P23:S24"/>
    <mergeCell ref="T23:T24"/>
    <mergeCell ref="U23:X24"/>
    <mergeCell ref="A21:J22"/>
    <mergeCell ref="K21:M22"/>
    <mergeCell ref="N21:O22"/>
    <mergeCell ref="P21:S22"/>
    <mergeCell ref="T21:T22"/>
    <mergeCell ref="U21:X22"/>
    <mergeCell ref="A27:J28"/>
    <mergeCell ref="K27:M28"/>
    <mergeCell ref="N27:O28"/>
    <mergeCell ref="P27:S28"/>
    <mergeCell ref="T27:T28"/>
    <mergeCell ref="U27:X28"/>
    <mergeCell ref="A25:J26"/>
    <mergeCell ref="K25:M26"/>
    <mergeCell ref="N25:O26"/>
    <mergeCell ref="P25:S26"/>
    <mergeCell ref="T25:T26"/>
    <mergeCell ref="U25:X26"/>
    <mergeCell ref="A31:J32"/>
    <mergeCell ref="K31:M32"/>
    <mergeCell ref="N31:O32"/>
    <mergeCell ref="P31:S32"/>
    <mergeCell ref="T31:T32"/>
    <mergeCell ref="U31:X32"/>
    <mergeCell ref="A29:J30"/>
    <mergeCell ref="K29:M30"/>
    <mergeCell ref="N29:O30"/>
    <mergeCell ref="P29:S30"/>
    <mergeCell ref="T29:T30"/>
    <mergeCell ref="U29:X30"/>
    <mergeCell ref="P35:T36"/>
    <mergeCell ref="U35:X36"/>
    <mergeCell ref="A38:H39"/>
    <mergeCell ref="I38:L39"/>
    <mergeCell ref="M38:P39"/>
    <mergeCell ref="Q38:T39"/>
    <mergeCell ref="U38:X39"/>
    <mergeCell ref="A33:J34"/>
    <mergeCell ref="K33:M34"/>
    <mergeCell ref="N33:O34"/>
    <mergeCell ref="P33:S34"/>
    <mergeCell ref="T33:T34"/>
    <mergeCell ref="U33:X34"/>
    <mergeCell ref="A40:H41"/>
    <mergeCell ref="I40:J41"/>
    <mergeCell ref="M40:P41"/>
    <mergeCell ref="Q40:T41"/>
    <mergeCell ref="U40:X41"/>
    <mergeCell ref="A42:H43"/>
    <mergeCell ref="I42:J43"/>
    <mergeCell ref="K42:L43"/>
    <mergeCell ref="M42:P43"/>
    <mergeCell ref="Q42:T43"/>
    <mergeCell ref="M46:P47"/>
    <mergeCell ref="Q46:T47"/>
    <mergeCell ref="U46:X47"/>
    <mergeCell ref="A48:AO48"/>
    <mergeCell ref="A49:G49"/>
    <mergeCell ref="AJ49:AO49"/>
    <mergeCell ref="U42:X43"/>
    <mergeCell ref="I44:J45"/>
    <mergeCell ref="K44:L45"/>
    <mergeCell ref="M44:P45"/>
    <mergeCell ref="Q44:T45"/>
    <mergeCell ref="U44:X45"/>
    <mergeCell ref="A57:E58"/>
    <mergeCell ref="F57:S58"/>
    <mergeCell ref="AA57:AB57"/>
    <mergeCell ref="AD57:AN57"/>
    <mergeCell ref="AA58:AB58"/>
    <mergeCell ref="AD58:AN58"/>
    <mergeCell ref="A50:AO50"/>
    <mergeCell ref="A51:AO51"/>
    <mergeCell ref="Z52:AD52"/>
    <mergeCell ref="AE52:AH52"/>
    <mergeCell ref="AE54:AN54"/>
    <mergeCell ref="A56:E56"/>
    <mergeCell ref="F56:J56"/>
    <mergeCell ref="L56:M56"/>
    <mergeCell ref="AA56:AB56"/>
    <mergeCell ref="AD56:AN56"/>
    <mergeCell ref="T60:T61"/>
    <mergeCell ref="U60:X61"/>
    <mergeCell ref="Z60:AC62"/>
    <mergeCell ref="AD60:AF62"/>
    <mergeCell ref="AG60:AI62"/>
    <mergeCell ref="AJ60:AL62"/>
    <mergeCell ref="B59:S59"/>
    <mergeCell ref="A60:A61"/>
    <mergeCell ref="B60:J61"/>
    <mergeCell ref="K60:M61"/>
    <mergeCell ref="N60:O61"/>
    <mergeCell ref="P60:S61"/>
    <mergeCell ref="K66:M67"/>
    <mergeCell ref="N66:O67"/>
    <mergeCell ref="P66:S67"/>
    <mergeCell ref="T66:T67"/>
    <mergeCell ref="U66:X67"/>
    <mergeCell ref="Z63:AC65"/>
    <mergeCell ref="AD63:AH65"/>
    <mergeCell ref="AI63:AO65"/>
    <mergeCell ref="A64:J65"/>
    <mergeCell ref="K64:M65"/>
    <mergeCell ref="N64:O65"/>
    <mergeCell ref="P64:S65"/>
    <mergeCell ref="T64:T65"/>
    <mergeCell ref="U64:X65"/>
    <mergeCell ref="A62:J63"/>
    <mergeCell ref="K62:M63"/>
    <mergeCell ref="N62:O63"/>
    <mergeCell ref="P62:S63"/>
    <mergeCell ref="T62:T63"/>
    <mergeCell ref="U62:X63"/>
    <mergeCell ref="AI69:AJ71"/>
    <mergeCell ref="A70:J71"/>
    <mergeCell ref="K70:M71"/>
    <mergeCell ref="N70:O71"/>
    <mergeCell ref="P70:S71"/>
    <mergeCell ref="T70:T71"/>
    <mergeCell ref="U70:X71"/>
    <mergeCell ref="AM66:AM68"/>
    <mergeCell ref="A68:J69"/>
    <mergeCell ref="K68:M69"/>
    <mergeCell ref="N68:O69"/>
    <mergeCell ref="P68:S69"/>
    <mergeCell ref="T68:T69"/>
    <mergeCell ref="U68:X69"/>
    <mergeCell ref="Z69:AC71"/>
    <mergeCell ref="AD69:AE71"/>
    <mergeCell ref="AF69:AH71"/>
    <mergeCell ref="Z66:AC68"/>
    <mergeCell ref="AD66:AE68"/>
    <mergeCell ref="AF66:AG68"/>
    <mergeCell ref="AH66:AH68"/>
    <mergeCell ref="AI66:AJ68"/>
    <mergeCell ref="AK66:AL68"/>
    <mergeCell ref="A66:J67"/>
    <mergeCell ref="Z72:AC86"/>
    <mergeCell ref="A74:J75"/>
    <mergeCell ref="K74:M75"/>
    <mergeCell ref="N74:O75"/>
    <mergeCell ref="P74:S75"/>
    <mergeCell ref="T74:T75"/>
    <mergeCell ref="U74:X75"/>
    <mergeCell ref="A76:J77"/>
    <mergeCell ref="K76:M77"/>
    <mergeCell ref="N76:O77"/>
    <mergeCell ref="A72:J73"/>
    <mergeCell ref="K72:M73"/>
    <mergeCell ref="N72:O73"/>
    <mergeCell ref="P72:S73"/>
    <mergeCell ref="T72:T73"/>
    <mergeCell ref="U72:X73"/>
    <mergeCell ref="P76:S77"/>
    <mergeCell ref="T76:T77"/>
    <mergeCell ref="U76:X77"/>
    <mergeCell ref="A78:J79"/>
    <mergeCell ref="K78:M79"/>
    <mergeCell ref="N78:O79"/>
    <mergeCell ref="P78:S79"/>
    <mergeCell ref="T78:T79"/>
    <mergeCell ref="U78:X79"/>
    <mergeCell ref="P82:T83"/>
    <mergeCell ref="U82:X83"/>
    <mergeCell ref="A85:H86"/>
    <mergeCell ref="I85:L86"/>
    <mergeCell ref="M85:P86"/>
    <mergeCell ref="Q85:T86"/>
    <mergeCell ref="U85:X86"/>
    <mergeCell ref="A80:J81"/>
    <mergeCell ref="K80:M81"/>
    <mergeCell ref="N80:O81"/>
    <mergeCell ref="P80:S81"/>
    <mergeCell ref="T80:T81"/>
    <mergeCell ref="U80:X81"/>
    <mergeCell ref="A89:H90"/>
    <mergeCell ref="I89:J90"/>
    <mergeCell ref="K89:L90"/>
    <mergeCell ref="M89:P90"/>
    <mergeCell ref="Q89:T90"/>
    <mergeCell ref="U89:X90"/>
    <mergeCell ref="A87:H88"/>
    <mergeCell ref="I87:J88"/>
    <mergeCell ref="M87:P88"/>
    <mergeCell ref="Q87:T88"/>
    <mergeCell ref="U87:X88"/>
    <mergeCell ref="I91:J92"/>
    <mergeCell ref="K91:L92"/>
    <mergeCell ref="M91:P92"/>
    <mergeCell ref="Q91:T92"/>
    <mergeCell ref="U91:X92"/>
    <mergeCell ref="M93:P94"/>
    <mergeCell ref="Q93:T94"/>
    <mergeCell ref="U93:X94"/>
    <mergeCell ref="AK87:AO88"/>
    <mergeCell ref="Z87:AJ88"/>
  </mergeCells>
  <phoneticPr fontId="15"/>
  <conditionalFormatting sqref="T15:T34">
    <cfRule type="expression" dxfId="1" priority="1">
      <formula>AND(T15&lt;&gt;0,T15&lt;&gt;0)</formula>
    </cfRule>
    <cfRule type="expression" dxfId="0" priority="2">
      <formula>U15&lt;&gt;0</formula>
    </cfRule>
  </conditionalFormatting>
  <dataValidations count="5">
    <dataValidation type="textLength" imeMode="halfAlpha" operator="equal" allowBlank="1" showInputMessage="1" showErrorMessage="1" sqref="AE7:AN7" xr:uid="{6FD426BE-501D-48BB-B2DF-CB6CB77EE7E5}">
      <formula1>13</formula1>
    </dataValidation>
    <dataValidation type="list" allowBlank="1" showInputMessage="1" showErrorMessage="1" promptTitle="税率選択" prompt="消費税率を変更するときはプルダウンメニューから選択してください。" sqref="T15:T34" xr:uid="{19416380-F906-491A-B186-43B18D040594}">
      <formula1>"10%,8%,非課税"</formula1>
    </dataValidation>
    <dataValidation imeMode="hiragana" allowBlank="1" showInputMessage="1" showErrorMessage="1" sqref="AD9:AN11 I44 F10:S11 I40 I42 A37:J37 N62:O81 I38 I46 N37:O37 B15:J34 N15:O34 A15:A35 AD7 AD56:AN58 I91 F57:S58 I87 I89 A84:J84 A44:A45 I85 I93 N84:O84 B62:J81 AD54 A62:A82 A38 B44 A40 A42 A91:A92 A85 B91 A87 A89" xr:uid="{F5DEB3DF-8DF2-4A5C-AD32-9B145E6110DC}"/>
    <dataValidation imeMode="halfAlpha" allowBlank="1" showInputMessage="1" showErrorMessage="1" sqref="P9:Q9 U80 AE5:AH5 F9:J9 Q15:S34 U29 P15:P35 U33 U31 U19 U35 U15 U21 U23 U25 U27 U17 K15:M34 K37:M37 AJ2 AL2 AN2 P56:Q56 AE54:AN54 AE52:AH52 F56:J56 P82 U82 U62 K62:M81 K84:M84 P62:S81 U64 U66 U68 U70 U72 U74 U76 U78" xr:uid="{D39D265D-E79C-47B2-B351-E9CF4C0FFD53}"/>
    <dataValidation imeMode="halfAlpha" operator="equal" allowBlank="1" showInputMessage="1" showErrorMessage="1" sqref="L9:M9 L56:M56" xr:uid="{B13B2004-AA74-4517-B4FB-C2ED87557476}"/>
  </dataValidations>
  <printOptions horizontalCentered="1"/>
  <pageMargins left="0.39370078740157483" right="0.39370078740157483" top="0.59055118110236227" bottom="0.19685039370078741" header="0.19685039370078741" footer="0.19685039370078741"/>
  <pageSetup paperSize="9" scale="98" fitToHeight="0" orientation="landscape" blackAndWhite="1" r:id="rId1"/>
  <headerFooter>
    <oddFooter>&amp;R&amp;8S202309</oddFooter>
  </headerFooter>
  <rowBreaks count="1" manualBreakCount="1">
    <brk id="47" max="4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請求書(請負)</vt:lpstr>
      <vt:lpstr>入力例(請負)</vt:lpstr>
      <vt:lpstr>請求書(その他)</vt:lpstr>
      <vt:lpstr>入力例(その他)</vt:lpstr>
      <vt:lpstr>'請求書(その他)'!Print_Area</vt:lpstr>
      <vt:lpstr>'請求書(請負)'!Print_Area</vt:lpstr>
      <vt:lpstr>'入力例(その他)'!Print_Area</vt:lpstr>
      <vt:lpstr>'入力例(請負)'!Print_Area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太平洋テクノ株式会社</dc:creator>
  <cp:lastModifiedBy>水野　佐和子</cp:lastModifiedBy>
  <cp:lastPrinted>2024-02-08T05:40:44Z</cp:lastPrinted>
  <dcterms:created xsi:type="dcterms:W3CDTF">2017-08-30T02:50:33Z</dcterms:created>
  <dcterms:modified xsi:type="dcterms:W3CDTF">2024-02-08T05:43:42Z</dcterms:modified>
</cp:coreProperties>
</file>